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1c07fdf382d7187e/Documents/Financed Emissions/"/>
    </mc:Choice>
  </mc:AlternateContent>
  <xr:revisionPtr revIDLastSave="2427" documentId="11_F25DC773A252ABDACC104893D11A4BE45ADE58EE" xr6:coauthVersionLast="47" xr6:coauthVersionMax="47" xr10:uidLastSave="{A38061FD-AB23-4F47-B0D4-7EA1E0AC5DE9}"/>
  <bookViews>
    <workbookView xWindow="-110" yWindow="-110" windowWidth="19420" windowHeight="10300" firstSheet="12" activeTab="15" xr2:uid="{00000000-000D-0000-FFFF-FFFF00000000}"/>
  </bookViews>
  <sheets>
    <sheet name="Consol" sheetId="3" r:id="rId1"/>
    <sheet name="Other data" sheetId="15" r:id="rId2"/>
    <sheet name="Closing Price" sheetId="16" state="hidden" r:id="rId3"/>
    <sheet name="Price" sheetId="17" r:id="rId4"/>
    <sheet name="RBC" sheetId="2" r:id="rId5"/>
    <sheet name="CIBC" sheetId="4" r:id="rId6"/>
    <sheet name="BMO" sheetId="5" r:id="rId7"/>
    <sheet name="ScotiaBank" sheetId="6" r:id="rId8"/>
    <sheet name="TD" sheetId="7" r:id="rId9"/>
    <sheet name="NBC" sheetId="8" r:id="rId10"/>
    <sheet name="Sun Life Financial" sheetId="9" r:id="rId11"/>
    <sheet name="Fairfax " sheetId="13" r:id="rId12"/>
    <sheet name="Power Corporation of Canada" sheetId="10" r:id="rId13"/>
    <sheet name="Brookfield" sheetId="12" r:id="rId14"/>
    <sheet name="Manulife Financial" sheetId="11" r:id="rId15"/>
    <sheet name="Intact" sheetId="18" r:id="rId16"/>
  </sheets>
  <definedNames>
    <definedName name="_xlnm._FilterDatabase" localSheetId="5" hidden="1">CIBC!#REF!</definedName>
    <definedName name="ExternalData_1" localSheetId="2" hidden="1">'Closing Price'!$A$1:$C$931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8" l="1"/>
  <c r="B4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5" i="18"/>
  <c r="B26" i="18"/>
  <c r="B27" i="18"/>
  <c r="B28" i="18"/>
  <c r="B29" i="18"/>
  <c r="B30" i="18"/>
  <c r="B31" i="18"/>
  <c r="B32" i="18"/>
  <c r="B33" i="18"/>
  <c r="B35" i="18"/>
  <c r="B36" i="18"/>
  <c r="B37" i="18"/>
  <c r="B38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8" i="18"/>
  <c r="B70" i="18"/>
  <c r="B72" i="18"/>
  <c r="B73" i="18"/>
  <c r="B76" i="18"/>
  <c r="B77" i="18"/>
  <c r="B78" i="18"/>
  <c r="B82" i="18"/>
  <c r="B83" i="18"/>
  <c r="B84" i="18"/>
  <c r="B85" i="18"/>
  <c r="B86" i="18"/>
  <c r="B87" i="18"/>
  <c r="B88" i="18"/>
  <c r="B89" i="18"/>
  <c r="B90" i="18"/>
  <c r="B91" i="18"/>
  <c r="B92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9" i="18"/>
  <c r="B110" i="18"/>
  <c r="B111" i="18"/>
  <c r="B112" i="18"/>
  <c r="B113" i="18"/>
  <c r="C3" i="18" l="1"/>
  <c r="D3" i="18"/>
  <c r="E3" i="18"/>
  <c r="H3" i="18" s="1"/>
  <c r="F3" i="18"/>
  <c r="C4" i="18"/>
  <c r="D4" i="18"/>
  <c r="E4" i="18"/>
  <c r="F4" i="18"/>
  <c r="C5" i="18"/>
  <c r="D5" i="18"/>
  <c r="E5" i="18"/>
  <c r="F5" i="18"/>
  <c r="C6" i="18"/>
  <c r="D6" i="18"/>
  <c r="E6" i="18"/>
  <c r="F6" i="18"/>
  <c r="C7" i="18"/>
  <c r="D7" i="18"/>
  <c r="E7" i="18"/>
  <c r="F7" i="18"/>
  <c r="C8" i="18"/>
  <c r="D8" i="18"/>
  <c r="E8" i="18"/>
  <c r="F8" i="18"/>
  <c r="G8" i="18"/>
  <c r="C9" i="18"/>
  <c r="D9" i="18"/>
  <c r="E9" i="18"/>
  <c r="F9" i="18"/>
  <c r="C10" i="18"/>
  <c r="D10" i="18"/>
  <c r="E10" i="18"/>
  <c r="F10" i="18"/>
  <c r="C11" i="18"/>
  <c r="D11" i="18"/>
  <c r="E11" i="18"/>
  <c r="F11" i="18"/>
  <c r="C12" i="18"/>
  <c r="D12" i="18"/>
  <c r="E12" i="18"/>
  <c r="F12" i="18"/>
  <c r="C13" i="18"/>
  <c r="D13" i="18"/>
  <c r="E13" i="18"/>
  <c r="F13" i="18"/>
  <c r="C14" i="18"/>
  <c r="D14" i="18"/>
  <c r="E14" i="18"/>
  <c r="F14" i="18"/>
  <c r="C15" i="18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E18" i="18"/>
  <c r="F18" i="18"/>
  <c r="C19" i="18"/>
  <c r="G19" i="18" s="1"/>
  <c r="D19" i="18"/>
  <c r="E19" i="18"/>
  <c r="F19" i="18"/>
  <c r="C20" i="18"/>
  <c r="D20" i="18"/>
  <c r="E20" i="18"/>
  <c r="F20" i="18"/>
  <c r="C21" i="18"/>
  <c r="D21" i="18"/>
  <c r="E21" i="18"/>
  <c r="F21" i="18"/>
  <c r="C22" i="18"/>
  <c r="D22" i="18"/>
  <c r="E22" i="18"/>
  <c r="F22" i="18"/>
  <c r="C23" i="18"/>
  <c r="D23" i="18"/>
  <c r="E23" i="18"/>
  <c r="F23" i="18"/>
  <c r="C24" i="18"/>
  <c r="D24" i="18"/>
  <c r="E24" i="18"/>
  <c r="H24" i="18" s="1"/>
  <c r="F24" i="18"/>
  <c r="C25" i="18"/>
  <c r="D25" i="18"/>
  <c r="E25" i="18"/>
  <c r="F25" i="18"/>
  <c r="C26" i="18"/>
  <c r="D26" i="18"/>
  <c r="E26" i="18"/>
  <c r="F26" i="18"/>
  <c r="C27" i="18"/>
  <c r="D27" i="18"/>
  <c r="E27" i="18"/>
  <c r="F27" i="18"/>
  <c r="C28" i="18"/>
  <c r="D28" i="18"/>
  <c r="E28" i="18"/>
  <c r="F28" i="18"/>
  <c r="C29" i="18"/>
  <c r="D29" i="18"/>
  <c r="E29" i="18"/>
  <c r="F29" i="18"/>
  <c r="C30" i="18"/>
  <c r="D30" i="18"/>
  <c r="E30" i="18"/>
  <c r="F30" i="18"/>
  <c r="C31" i="18"/>
  <c r="D31" i="18"/>
  <c r="E31" i="18"/>
  <c r="F31" i="18"/>
  <c r="C32" i="18"/>
  <c r="D32" i="18"/>
  <c r="E32" i="18"/>
  <c r="F32" i="18"/>
  <c r="C33" i="18"/>
  <c r="D33" i="18"/>
  <c r="E33" i="18"/>
  <c r="F33" i="18"/>
  <c r="C34" i="18"/>
  <c r="D34" i="18"/>
  <c r="E34" i="18"/>
  <c r="F34" i="18"/>
  <c r="C35" i="18"/>
  <c r="D35" i="18"/>
  <c r="E35" i="18"/>
  <c r="F35" i="18"/>
  <c r="C36" i="18"/>
  <c r="D36" i="18"/>
  <c r="E36" i="18"/>
  <c r="F36" i="18"/>
  <c r="C37" i="18"/>
  <c r="D37" i="18"/>
  <c r="E37" i="18"/>
  <c r="F37" i="18"/>
  <c r="C38" i="18"/>
  <c r="D38" i="18"/>
  <c r="E38" i="18"/>
  <c r="F38" i="18"/>
  <c r="C39" i="18"/>
  <c r="D39" i="18"/>
  <c r="E39" i="18"/>
  <c r="F39" i="18"/>
  <c r="C40" i="18"/>
  <c r="D40" i="18"/>
  <c r="E40" i="18"/>
  <c r="F40" i="18"/>
  <c r="C41" i="18"/>
  <c r="D41" i="18"/>
  <c r="E41" i="18"/>
  <c r="F41" i="18"/>
  <c r="C42" i="18"/>
  <c r="D42" i="18"/>
  <c r="E42" i="18"/>
  <c r="F42" i="18"/>
  <c r="C43" i="18"/>
  <c r="D43" i="18"/>
  <c r="E43" i="18"/>
  <c r="F43" i="18"/>
  <c r="C44" i="18"/>
  <c r="D44" i="18"/>
  <c r="E44" i="18"/>
  <c r="F44" i="18"/>
  <c r="C45" i="18"/>
  <c r="D45" i="18"/>
  <c r="E45" i="18"/>
  <c r="F45" i="18"/>
  <c r="C46" i="18"/>
  <c r="D46" i="18"/>
  <c r="E46" i="18"/>
  <c r="F46" i="18"/>
  <c r="C47" i="18"/>
  <c r="D47" i="18"/>
  <c r="E47" i="18"/>
  <c r="F47" i="18"/>
  <c r="C48" i="18"/>
  <c r="D48" i="18"/>
  <c r="E48" i="18"/>
  <c r="F48" i="18"/>
  <c r="C49" i="18"/>
  <c r="D49" i="18"/>
  <c r="E49" i="18"/>
  <c r="F49" i="18"/>
  <c r="C50" i="18"/>
  <c r="D50" i="18"/>
  <c r="E50" i="18"/>
  <c r="F50" i="18"/>
  <c r="C51" i="18"/>
  <c r="D51" i="18"/>
  <c r="E51" i="18"/>
  <c r="F51" i="18"/>
  <c r="C52" i="18"/>
  <c r="D52" i="18"/>
  <c r="E52" i="18"/>
  <c r="F52" i="18"/>
  <c r="C53" i="18"/>
  <c r="D53" i="18"/>
  <c r="E53" i="18"/>
  <c r="F53" i="18"/>
  <c r="C54" i="18"/>
  <c r="D54" i="18"/>
  <c r="E54" i="18"/>
  <c r="F54" i="18"/>
  <c r="C55" i="18"/>
  <c r="D55" i="18"/>
  <c r="E55" i="18"/>
  <c r="F55" i="18"/>
  <c r="C56" i="18"/>
  <c r="D56" i="18"/>
  <c r="E56" i="18"/>
  <c r="F56" i="18"/>
  <c r="C57" i="18"/>
  <c r="G57" i="18" s="1"/>
  <c r="D57" i="18"/>
  <c r="E57" i="18"/>
  <c r="F57" i="18"/>
  <c r="C58" i="18"/>
  <c r="D58" i="18"/>
  <c r="E58" i="18"/>
  <c r="F58" i="18"/>
  <c r="C59" i="18"/>
  <c r="D59" i="18"/>
  <c r="E59" i="18"/>
  <c r="F59" i="18"/>
  <c r="C60" i="18"/>
  <c r="D60" i="18"/>
  <c r="E60" i="18"/>
  <c r="F60" i="18"/>
  <c r="C61" i="18"/>
  <c r="D61" i="18"/>
  <c r="E61" i="18"/>
  <c r="F61" i="18"/>
  <c r="C62" i="18"/>
  <c r="D62" i="18"/>
  <c r="E62" i="18"/>
  <c r="F62" i="18"/>
  <c r="C63" i="18"/>
  <c r="D63" i="18"/>
  <c r="E63" i="18"/>
  <c r="F63" i="18"/>
  <c r="C64" i="18"/>
  <c r="D64" i="18"/>
  <c r="E64" i="18"/>
  <c r="F64" i="18"/>
  <c r="C65" i="18"/>
  <c r="D65" i="18"/>
  <c r="E65" i="18"/>
  <c r="F65" i="18"/>
  <c r="C66" i="18"/>
  <c r="D66" i="18"/>
  <c r="E66" i="18"/>
  <c r="F66" i="18"/>
  <c r="C67" i="18"/>
  <c r="D67" i="18"/>
  <c r="E67" i="18"/>
  <c r="H67" i="18" s="1"/>
  <c r="F67" i="18"/>
  <c r="C68" i="18"/>
  <c r="D68" i="18"/>
  <c r="E68" i="18"/>
  <c r="F68" i="18"/>
  <c r="C69" i="18"/>
  <c r="D69" i="18"/>
  <c r="E69" i="18"/>
  <c r="F69" i="18"/>
  <c r="C70" i="18"/>
  <c r="D70" i="18"/>
  <c r="G70" i="18" s="1"/>
  <c r="E70" i="18"/>
  <c r="F70" i="18"/>
  <c r="C71" i="18"/>
  <c r="D71" i="18"/>
  <c r="E71" i="18"/>
  <c r="F71" i="18"/>
  <c r="C72" i="18"/>
  <c r="D72" i="18"/>
  <c r="E72" i="18"/>
  <c r="F72" i="18"/>
  <c r="C73" i="18"/>
  <c r="D73" i="18"/>
  <c r="E73" i="18"/>
  <c r="F73" i="18"/>
  <c r="C74" i="18"/>
  <c r="D74" i="18"/>
  <c r="E74" i="18"/>
  <c r="F74" i="18"/>
  <c r="C75" i="18"/>
  <c r="D75" i="18"/>
  <c r="E75" i="18"/>
  <c r="H75" i="18" s="1"/>
  <c r="F75" i="18"/>
  <c r="I75" i="18" s="1"/>
  <c r="C76" i="18"/>
  <c r="D76" i="18"/>
  <c r="E76" i="18"/>
  <c r="F76" i="18"/>
  <c r="C77" i="18"/>
  <c r="D77" i="18"/>
  <c r="E77" i="18"/>
  <c r="F77" i="18"/>
  <c r="C78" i="18"/>
  <c r="D78" i="18"/>
  <c r="E78" i="18"/>
  <c r="F78" i="18"/>
  <c r="C79" i="18"/>
  <c r="D79" i="18"/>
  <c r="E79" i="18"/>
  <c r="F79" i="18"/>
  <c r="C80" i="18"/>
  <c r="D80" i="18"/>
  <c r="E80" i="18"/>
  <c r="H80" i="18" s="1"/>
  <c r="F80" i="18"/>
  <c r="C81" i="18"/>
  <c r="D81" i="18"/>
  <c r="E81" i="18"/>
  <c r="F81" i="18"/>
  <c r="I81" i="18" s="1"/>
  <c r="C82" i="18"/>
  <c r="D82" i="18"/>
  <c r="E82" i="18"/>
  <c r="F82" i="18"/>
  <c r="C83" i="18"/>
  <c r="G83" i="18" s="1"/>
  <c r="D83" i="18"/>
  <c r="E83" i="18"/>
  <c r="F83" i="18"/>
  <c r="C84" i="18"/>
  <c r="D84" i="18"/>
  <c r="G84" i="18" s="1"/>
  <c r="E84" i="18"/>
  <c r="F84" i="18"/>
  <c r="C85" i="18"/>
  <c r="D85" i="18"/>
  <c r="E85" i="18"/>
  <c r="F85" i="18"/>
  <c r="C86" i="18"/>
  <c r="D86" i="18"/>
  <c r="E86" i="18"/>
  <c r="F86" i="18"/>
  <c r="C87" i="18"/>
  <c r="D87" i="18"/>
  <c r="E87" i="18"/>
  <c r="F87" i="18"/>
  <c r="C88" i="18"/>
  <c r="D88" i="18"/>
  <c r="E88" i="18"/>
  <c r="F88" i="18"/>
  <c r="C89" i="18"/>
  <c r="D89" i="18"/>
  <c r="E89" i="18"/>
  <c r="F89" i="18"/>
  <c r="C90" i="18"/>
  <c r="D90" i="18"/>
  <c r="E90" i="18"/>
  <c r="F90" i="18"/>
  <c r="C91" i="18"/>
  <c r="G91" i="18" s="1"/>
  <c r="D91" i="18"/>
  <c r="E91" i="18"/>
  <c r="F91" i="18"/>
  <c r="C92" i="18"/>
  <c r="D92" i="18"/>
  <c r="G92" i="18" s="1"/>
  <c r="E92" i="18"/>
  <c r="F92" i="18"/>
  <c r="C93" i="18"/>
  <c r="D93" i="18"/>
  <c r="E93" i="18"/>
  <c r="F93" i="18"/>
  <c r="C94" i="18"/>
  <c r="D94" i="18"/>
  <c r="G94" i="18" s="1"/>
  <c r="E94" i="18"/>
  <c r="F94" i="18"/>
  <c r="C95" i="18"/>
  <c r="D95" i="18"/>
  <c r="E95" i="18"/>
  <c r="F95" i="18"/>
  <c r="C96" i="18"/>
  <c r="D96" i="18"/>
  <c r="E96" i="18"/>
  <c r="F96" i="18"/>
  <c r="C97" i="18"/>
  <c r="D97" i="18"/>
  <c r="E97" i="18"/>
  <c r="F97" i="18"/>
  <c r="C98" i="18"/>
  <c r="D98" i="18"/>
  <c r="E98" i="18"/>
  <c r="F98" i="18"/>
  <c r="C99" i="18"/>
  <c r="D99" i="18"/>
  <c r="E99" i="18"/>
  <c r="F99" i="18"/>
  <c r="C100" i="18"/>
  <c r="D100" i="18"/>
  <c r="E100" i="18"/>
  <c r="F100" i="18"/>
  <c r="C101" i="18"/>
  <c r="D101" i="18"/>
  <c r="E101" i="18"/>
  <c r="F101" i="18"/>
  <c r="C102" i="18"/>
  <c r="D102" i="18"/>
  <c r="E102" i="18"/>
  <c r="F102" i="18"/>
  <c r="C103" i="18"/>
  <c r="D103" i="18"/>
  <c r="E103" i="18"/>
  <c r="F103" i="18"/>
  <c r="C104" i="18"/>
  <c r="D104" i="18"/>
  <c r="G104" i="18" s="1"/>
  <c r="E104" i="18"/>
  <c r="F104" i="18"/>
  <c r="C105" i="18"/>
  <c r="D105" i="18"/>
  <c r="E105" i="18"/>
  <c r="F105" i="18"/>
  <c r="C106" i="18"/>
  <c r="D106" i="18"/>
  <c r="E106" i="18"/>
  <c r="F106" i="18"/>
  <c r="C107" i="18"/>
  <c r="D107" i="18"/>
  <c r="E107" i="18"/>
  <c r="F107" i="18"/>
  <c r="C108" i="18"/>
  <c r="D108" i="18"/>
  <c r="E108" i="18"/>
  <c r="F108" i="18"/>
  <c r="C109" i="18"/>
  <c r="D109" i="18"/>
  <c r="E109" i="18"/>
  <c r="F109" i="18"/>
  <c r="C110" i="18"/>
  <c r="D110" i="18"/>
  <c r="E110" i="18"/>
  <c r="F110" i="18"/>
  <c r="C111" i="18"/>
  <c r="D111" i="18"/>
  <c r="E111" i="18"/>
  <c r="F111" i="18"/>
  <c r="C112" i="18"/>
  <c r="D112" i="18"/>
  <c r="E112" i="18"/>
  <c r="F112" i="18"/>
  <c r="C113" i="18"/>
  <c r="D113" i="18"/>
  <c r="E113" i="18"/>
  <c r="F113" i="18"/>
  <c r="C114" i="18"/>
  <c r="D114" i="18"/>
  <c r="E114" i="18"/>
  <c r="F114" i="18"/>
  <c r="C115" i="18"/>
  <c r="D115" i="18"/>
  <c r="E115" i="18"/>
  <c r="F115" i="18"/>
  <c r="C116" i="18"/>
  <c r="D116" i="18"/>
  <c r="E116" i="18"/>
  <c r="F116" i="18"/>
  <c r="C117" i="18"/>
  <c r="D117" i="18"/>
  <c r="E117" i="18"/>
  <c r="F117" i="18"/>
  <c r="C118" i="18"/>
  <c r="D118" i="18"/>
  <c r="E118" i="18"/>
  <c r="F118" i="18"/>
  <c r="C119" i="18"/>
  <c r="D119" i="18"/>
  <c r="E119" i="18"/>
  <c r="F119" i="18"/>
  <c r="C120" i="18"/>
  <c r="D120" i="18"/>
  <c r="E120" i="18"/>
  <c r="F120" i="18"/>
  <c r="C121" i="18"/>
  <c r="D121" i="18"/>
  <c r="E121" i="18"/>
  <c r="F121" i="18"/>
  <c r="I121" i="18" s="1"/>
  <c r="C122" i="18"/>
  <c r="D122" i="18"/>
  <c r="E122" i="18"/>
  <c r="F122" i="18"/>
  <c r="C123" i="18"/>
  <c r="D123" i="18"/>
  <c r="E123" i="18"/>
  <c r="F123" i="18"/>
  <c r="C124" i="18"/>
  <c r="D124" i="18"/>
  <c r="E124" i="18"/>
  <c r="F124" i="18"/>
  <c r="C125" i="18"/>
  <c r="D125" i="18"/>
  <c r="E125" i="18"/>
  <c r="F125" i="18"/>
  <c r="C126" i="18"/>
  <c r="D126" i="18"/>
  <c r="E126" i="18"/>
  <c r="F126" i="18"/>
  <c r="C127" i="18"/>
  <c r="D127" i="18"/>
  <c r="E127" i="18"/>
  <c r="F127" i="18"/>
  <c r="C128" i="18"/>
  <c r="D128" i="18"/>
  <c r="E128" i="18"/>
  <c r="F128" i="18"/>
  <c r="C129" i="18"/>
  <c r="D129" i="18"/>
  <c r="E129" i="18"/>
  <c r="F129" i="18"/>
  <c r="C130" i="18"/>
  <c r="D130" i="18"/>
  <c r="E130" i="18"/>
  <c r="F130" i="18"/>
  <c r="C2" i="18"/>
  <c r="F2" i="18"/>
  <c r="E2" i="18"/>
  <c r="D2" i="18"/>
  <c r="G115" i="18"/>
  <c r="B126" i="11"/>
  <c r="F132" i="11"/>
  <c r="E132" i="11"/>
  <c r="C3" i="11"/>
  <c r="D3" i="11"/>
  <c r="E3" i="11"/>
  <c r="F3" i="11"/>
  <c r="G132" i="11"/>
  <c r="C4" i="11"/>
  <c r="G4" i="11" s="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G7" i="11" s="1"/>
  <c r="E7" i="11"/>
  <c r="F7" i="11"/>
  <c r="C8" i="11"/>
  <c r="D8" i="11"/>
  <c r="E8" i="11"/>
  <c r="F8" i="11"/>
  <c r="G8" i="11"/>
  <c r="H8" i="11" s="1"/>
  <c r="C9" i="11"/>
  <c r="D9" i="11"/>
  <c r="E9" i="11"/>
  <c r="F9" i="11"/>
  <c r="G9" i="11"/>
  <c r="I9" i="11" s="1"/>
  <c r="H9" i="11"/>
  <c r="C10" i="11"/>
  <c r="D10" i="11"/>
  <c r="E10" i="11"/>
  <c r="F10" i="11"/>
  <c r="G10" i="11"/>
  <c r="H10" i="11"/>
  <c r="I10" i="11"/>
  <c r="C11" i="11"/>
  <c r="D11" i="11"/>
  <c r="E11" i="11"/>
  <c r="F11" i="11"/>
  <c r="G11" i="11"/>
  <c r="H11" i="11"/>
  <c r="I11" i="11"/>
  <c r="C12" i="11"/>
  <c r="G12" i="11" s="1"/>
  <c r="D12" i="11"/>
  <c r="E12" i="11"/>
  <c r="F12" i="11"/>
  <c r="C13" i="11"/>
  <c r="D13" i="11"/>
  <c r="G13" i="11" s="1"/>
  <c r="E13" i="11"/>
  <c r="F13" i="11"/>
  <c r="C14" i="11"/>
  <c r="D14" i="11"/>
  <c r="G14" i="11" s="1"/>
  <c r="E14" i="11"/>
  <c r="F14" i="11"/>
  <c r="C15" i="11"/>
  <c r="D15" i="11"/>
  <c r="G15" i="11" s="1"/>
  <c r="E15" i="11"/>
  <c r="F15" i="11"/>
  <c r="C16" i="11"/>
  <c r="D16" i="11"/>
  <c r="E16" i="11"/>
  <c r="F16" i="11"/>
  <c r="G16" i="11"/>
  <c r="H16" i="11" s="1"/>
  <c r="C17" i="11"/>
  <c r="D17" i="11"/>
  <c r="E17" i="11"/>
  <c r="F17" i="11"/>
  <c r="G17" i="11"/>
  <c r="I17" i="11" s="1"/>
  <c r="H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G20" i="11" s="1"/>
  <c r="D20" i="11"/>
  <c r="E20" i="11"/>
  <c r="F20" i="11"/>
  <c r="C21" i="11"/>
  <c r="D21" i="11"/>
  <c r="G21" i="11" s="1"/>
  <c r="E21" i="11"/>
  <c r="F21" i="11"/>
  <c r="C22" i="11"/>
  <c r="D22" i="11"/>
  <c r="G22" i="11" s="1"/>
  <c r="E22" i="11"/>
  <c r="F22" i="11"/>
  <c r="C23" i="11"/>
  <c r="D23" i="11"/>
  <c r="E23" i="11"/>
  <c r="F23" i="11"/>
  <c r="C24" i="11"/>
  <c r="D24" i="11"/>
  <c r="E24" i="11"/>
  <c r="F24" i="11"/>
  <c r="H24" i="11"/>
  <c r="C25" i="11"/>
  <c r="D25" i="11"/>
  <c r="E25" i="11"/>
  <c r="F25" i="11"/>
  <c r="G25" i="11"/>
  <c r="I25" i="11" s="1"/>
  <c r="H25" i="11"/>
  <c r="C26" i="11"/>
  <c r="D26" i="11"/>
  <c r="E26" i="11"/>
  <c r="F26" i="11"/>
  <c r="G26" i="11"/>
  <c r="H26" i="11"/>
  <c r="I26" i="11"/>
  <c r="C27" i="11"/>
  <c r="D27" i="11"/>
  <c r="E27" i="11"/>
  <c r="F27" i="11"/>
  <c r="G27" i="11"/>
  <c r="H27" i="11"/>
  <c r="I27" i="11"/>
  <c r="C28" i="11"/>
  <c r="G28" i="11" s="1"/>
  <c r="D28" i="11"/>
  <c r="E28" i="11"/>
  <c r="F28" i="11"/>
  <c r="C29" i="11"/>
  <c r="D29" i="11"/>
  <c r="G29" i="11" s="1"/>
  <c r="E29" i="11"/>
  <c r="F29" i="11"/>
  <c r="C30" i="11"/>
  <c r="D30" i="11"/>
  <c r="G30" i="11" s="1"/>
  <c r="E30" i="11"/>
  <c r="F30" i="11"/>
  <c r="C31" i="11"/>
  <c r="D31" i="11"/>
  <c r="G31" i="11" s="1"/>
  <c r="E31" i="11"/>
  <c r="F31" i="11"/>
  <c r="C32" i="11"/>
  <c r="D32" i="11"/>
  <c r="E32" i="11"/>
  <c r="F32" i="11"/>
  <c r="G32" i="11"/>
  <c r="H32" i="11" s="1"/>
  <c r="C33" i="11"/>
  <c r="D33" i="11"/>
  <c r="E33" i="11"/>
  <c r="F33" i="11"/>
  <c r="G33" i="11"/>
  <c r="I33" i="11" s="1"/>
  <c r="H33" i="11"/>
  <c r="C34" i="11"/>
  <c r="D34" i="11"/>
  <c r="E34" i="11"/>
  <c r="F34" i="11"/>
  <c r="H34" i="11"/>
  <c r="I34" i="11"/>
  <c r="C35" i="11"/>
  <c r="D35" i="11"/>
  <c r="E35" i="11"/>
  <c r="F35" i="11"/>
  <c r="G35" i="11"/>
  <c r="H35" i="11"/>
  <c r="I35" i="11"/>
  <c r="C36" i="11"/>
  <c r="D36" i="11"/>
  <c r="E36" i="11"/>
  <c r="F36" i="11"/>
  <c r="C37" i="11"/>
  <c r="D37" i="11"/>
  <c r="G37" i="11" s="1"/>
  <c r="E37" i="11"/>
  <c r="F37" i="11"/>
  <c r="C38" i="11"/>
  <c r="D38" i="11"/>
  <c r="G38" i="11" s="1"/>
  <c r="E38" i="11"/>
  <c r="F38" i="11"/>
  <c r="C39" i="11"/>
  <c r="D39" i="11"/>
  <c r="E39" i="11"/>
  <c r="F39" i="11"/>
  <c r="C40" i="11"/>
  <c r="D40" i="11"/>
  <c r="E40" i="11"/>
  <c r="F40" i="11"/>
  <c r="G40" i="11"/>
  <c r="H40" i="11" s="1"/>
  <c r="C41" i="11"/>
  <c r="D41" i="11"/>
  <c r="E41" i="11"/>
  <c r="F41" i="11"/>
  <c r="G41" i="11"/>
  <c r="I41" i="11" s="1"/>
  <c r="H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G44" i="11" s="1"/>
  <c r="D44" i="11"/>
  <c r="E44" i="11"/>
  <c r="F44" i="11"/>
  <c r="C45" i="11"/>
  <c r="D45" i="11"/>
  <c r="G45" i="11" s="1"/>
  <c r="E45" i="11"/>
  <c r="F45" i="11"/>
  <c r="C46" i="11"/>
  <c r="D46" i="11"/>
  <c r="G46" i="11" s="1"/>
  <c r="E46" i="11"/>
  <c r="F46" i="11"/>
  <c r="C47" i="11"/>
  <c r="D47" i="11"/>
  <c r="G47" i="11" s="1"/>
  <c r="E47" i="11"/>
  <c r="F47" i="11"/>
  <c r="C48" i="11"/>
  <c r="D48" i="11"/>
  <c r="E48" i="11"/>
  <c r="F48" i="11"/>
  <c r="G48" i="11"/>
  <c r="H48" i="11" s="1"/>
  <c r="C49" i="11"/>
  <c r="D49" i="11"/>
  <c r="E49" i="11"/>
  <c r="F49" i="11"/>
  <c r="G49" i="11"/>
  <c r="I49" i="11" s="1"/>
  <c r="H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G52" i="11" s="1"/>
  <c r="D52" i="11"/>
  <c r="E52" i="11"/>
  <c r="F52" i="11"/>
  <c r="C53" i="11"/>
  <c r="D53" i="11"/>
  <c r="G53" i="11" s="1"/>
  <c r="E53" i="11"/>
  <c r="F53" i="11"/>
  <c r="C54" i="11"/>
  <c r="D54" i="11"/>
  <c r="G54" i="11" s="1"/>
  <c r="E54" i="11"/>
  <c r="F54" i="11"/>
  <c r="C55" i="11"/>
  <c r="D55" i="11"/>
  <c r="G55" i="11" s="1"/>
  <c r="E55" i="11"/>
  <c r="F55" i="11"/>
  <c r="C56" i="11"/>
  <c r="D56" i="11"/>
  <c r="E56" i="11"/>
  <c r="F56" i="11"/>
  <c r="G56" i="11"/>
  <c r="H56" i="11" s="1"/>
  <c r="C57" i="11"/>
  <c r="D57" i="11"/>
  <c r="E57" i="11"/>
  <c r="F57" i="11"/>
  <c r="G57" i="11"/>
  <c r="I57" i="11" s="1"/>
  <c r="H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G60" i="11" s="1"/>
  <c r="D60" i="11"/>
  <c r="E60" i="11"/>
  <c r="F60" i="11"/>
  <c r="C61" i="11"/>
  <c r="D61" i="11"/>
  <c r="G61" i="11" s="1"/>
  <c r="E61" i="11"/>
  <c r="F61" i="11"/>
  <c r="C62" i="11"/>
  <c r="D62" i="11"/>
  <c r="G62" i="11" s="1"/>
  <c r="E62" i="11"/>
  <c r="F62" i="11"/>
  <c r="C63" i="11"/>
  <c r="D63" i="11"/>
  <c r="G63" i="11" s="1"/>
  <c r="E63" i="11"/>
  <c r="F63" i="11"/>
  <c r="C64" i="11"/>
  <c r="D64" i="11"/>
  <c r="E64" i="11"/>
  <c r="F64" i="11"/>
  <c r="G64" i="11"/>
  <c r="H64" i="11" s="1"/>
  <c r="C65" i="11"/>
  <c r="D65" i="11"/>
  <c r="E65" i="11"/>
  <c r="F65" i="11"/>
  <c r="G65" i="11"/>
  <c r="I65" i="11" s="1"/>
  <c r="H65" i="11"/>
  <c r="C66" i="11"/>
  <c r="D66" i="11"/>
  <c r="E66" i="11"/>
  <c r="F66" i="11"/>
  <c r="G66" i="11"/>
  <c r="H66" i="11"/>
  <c r="I66" i="11"/>
  <c r="C67" i="11"/>
  <c r="D67" i="11"/>
  <c r="E67" i="11"/>
  <c r="F67" i="11"/>
  <c r="H67" i="11"/>
  <c r="I67" i="11"/>
  <c r="C68" i="11"/>
  <c r="D68" i="11"/>
  <c r="E68" i="11"/>
  <c r="F68" i="11"/>
  <c r="C69" i="11"/>
  <c r="D69" i="11"/>
  <c r="E69" i="11"/>
  <c r="F69" i="11"/>
  <c r="C70" i="11"/>
  <c r="D70" i="11"/>
  <c r="G70" i="11" s="1"/>
  <c r="E70" i="11"/>
  <c r="F70" i="11"/>
  <c r="C71" i="11"/>
  <c r="D71" i="11"/>
  <c r="E71" i="11"/>
  <c r="F71" i="11"/>
  <c r="C72" i="11"/>
  <c r="D72" i="11"/>
  <c r="E72" i="11"/>
  <c r="F72" i="11"/>
  <c r="G72" i="11"/>
  <c r="H72" i="11" s="1"/>
  <c r="C73" i="11"/>
  <c r="D73" i="11"/>
  <c r="E73" i="11"/>
  <c r="F73" i="11"/>
  <c r="G73" i="11"/>
  <c r="I73" i="11" s="1"/>
  <c r="H73" i="11"/>
  <c r="C74" i="11"/>
  <c r="D74" i="11"/>
  <c r="E74" i="11"/>
  <c r="F74" i="11"/>
  <c r="H74" i="11"/>
  <c r="I74" i="11"/>
  <c r="C75" i="11"/>
  <c r="D75" i="11"/>
  <c r="E75" i="11"/>
  <c r="F75" i="11"/>
  <c r="H75" i="11"/>
  <c r="C76" i="11"/>
  <c r="G76" i="11" s="1"/>
  <c r="D76" i="11"/>
  <c r="E76" i="11"/>
  <c r="F76" i="11"/>
  <c r="C77" i="11"/>
  <c r="D77" i="11"/>
  <c r="G77" i="11" s="1"/>
  <c r="E77" i="11"/>
  <c r="F77" i="11"/>
  <c r="C78" i="11"/>
  <c r="D78" i="11"/>
  <c r="G78" i="11" s="1"/>
  <c r="E78" i="11"/>
  <c r="F78" i="11"/>
  <c r="C79" i="11"/>
  <c r="D79" i="11"/>
  <c r="E79" i="11"/>
  <c r="F79" i="11"/>
  <c r="C80" i="11"/>
  <c r="D80" i="11"/>
  <c r="E80" i="11"/>
  <c r="F80" i="11"/>
  <c r="H80" i="11"/>
  <c r="C81" i="11"/>
  <c r="D81" i="11"/>
  <c r="E81" i="11"/>
  <c r="F81" i="11"/>
  <c r="I81" i="11"/>
  <c r="H81" i="11"/>
  <c r="C82" i="11"/>
  <c r="D82" i="11"/>
  <c r="E82" i="11"/>
  <c r="F82" i="11"/>
  <c r="G82" i="11"/>
  <c r="H82" i="11"/>
  <c r="I82" i="11"/>
  <c r="C83" i="11"/>
  <c r="D83" i="11"/>
  <c r="E83" i="11"/>
  <c r="F83" i="11"/>
  <c r="G83" i="11"/>
  <c r="H83" i="11"/>
  <c r="I83" i="11"/>
  <c r="C84" i="11"/>
  <c r="G84" i="11" s="1"/>
  <c r="D84" i="11"/>
  <c r="E84" i="11"/>
  <c r="F84" i="11"/>
  <c r="C85" i="11"/>
  <c r="D85" i="11"/>
  <c r="G85" i="11" s="1"/>
  <c r="E85" i="11"/>
  <c r="F85" i="11"/>
  <c r="C86" i="11"/>
  <c r="D86" i="11"/>
  <c r="G86" i="11" s="1"/>
  <c r="E86" i="11"/>
  <c r="F86" i="11"/>
  <c r="C87" i="11"/>
  <c r="D87" i="11"/>
  <c r="G87" i="11" s="1"/>
  <c r="E87" i="11"/>
  <c r="F87" i="11"/>
  <c r="C88" i="11"/>
  <c r="D88" i="11"/>
  <c r="E88" i="11"/>
  <c r="F88" i="11"/>
  <c r="G88" i="11"/>
  <c r="H88" i="11" s="1"/>
  <c r="C89" i="11"/>
  <c r="D89" i="11"/>
  <c r="E89" i="11"/>
  <c r="F89" i="11"/>
  <c r="G89" i="11"/>
  <c r="I89" i="11" s="1"/>
  <c r="H89" i="11"/>
  <c r="C90" i="11"/>
  <c r="D90" i="11"/>
  <c r="E90" i="11"/>
  <c r="F90" i="11"/>
  <c r="G90" i="11"/>
  <c r="H90" i="11"/>
  <c r="I90" i="11"/>
  <c r="C91" i="11"/>
  <c r="D91" i="11"/>
  <c r="E91" i="11"/>
  <c r="F91" i="11"/>
  <c r="G91" i="11"/>
  <c r="H91" i="11"/>
  <c r="I91" i="11"/>
  <c r="C92" i="11"/>
  <c r="G92" i="11" s="1"/>
  <c r="D92" i="11"/>
  <c r="E92" i="11"/>
  <c r="F92" i="11"/>
  <c r="C93" i="11"/>
  <c r="D93" i="11"/>
  <c r="E93" i="11"/>
  <c r="F93" i="11"/>
  <c r="C94" i="11"/>
  <c r="D94" i="11"/>
  <c r="G94" i="11" s="1"/>
  <c r="E94" i="11"/>
  <c r="F94" i="11"/>
  <c r="C95" i="11"/>
  <c r="D95" i="11"/>
  <c r="G95" i="11" s="1"/>
  <c r="E95" i="11"/>
  <c r="F95" i="11"/>
  <c r="C96" i="11"/>
  <c r="D96" i="11"/>
  <c r="E96" i="11"/>
  <c r="F96" i="11"/>
  <c r="G96" i="11"/>
  <c r="H96" i="11" s="1"/>
  <c r="C97" i="11"/>
  <c r="D97" i="11"/>
  <c r="E97" i="11"/>
  <c r="F97" i="11"/>
  <c r="G97" i="11"/>
  <c r="I97" i="11" s="1"/>
  <c r="H97" i="11"/>
  <c r="C98" i="11"/>
  <c r="D98" i="11"/>
  <c r="E98" i="11"/>
  <c r="F98" i="11"/>
  <c r="G98" i="11"/>
  <c r="H98" i="11"/>
  <c r="I98" i="11"/>
  <c r="C99" i="11"/>
  <c r="D99" i="11"/>
  <c r="E99" i="11"/>
  <c r="F99" i="11"/>
  <c r="G99" i="11"/>
  <c r="H99" i="11"/>
  <c r="I99" i="11"/>
  <c r="C100" i="11"/>
  <c r="G100" i="11" s="1"/>
  <c r="D100" i="11"/>
  <c r="E100" i="11"/>
  <c r="F100" i="11"/>
  <c r="C101" i="11"/>
  <c r="D101" i="11"/>
  <c r="G101" i="11" s="1"/>
  <c r="E101" i="11"/>
  <c r="F101" i="11"/>
  <c r="C102" i="11"/>
  <c r="D102" i="11"/>
  <c r="G102" i="11" s="1"/>
  <c r="E102" i="11"/>
  <c r="F102" i="11"/>
  <c r="C103" i="11"/>
  <c r="D103" i="11"/>
  <c r="G103" i="11" s="1"/>
  <c r="E103" i="11"/>
  <c r="F103" i="11"/>
  <c r="C104" i="11"/>
  <c r="D104" i="11"/>
  <c r="E104" i="11"/>
  <c r="F104" i="11"/>
  <c r="G104" i="11"/>
  <c r="H104" i="11" s="1"/>
  <c r="C105" i="11"/>
  <c r="D105" i="11"/>
  <c r="E105" i="11"/>
  <c r="F105" i="11"/>
  <c r="G105" i="11"/>
  <c r="I105" i="11" s="1"/>
  <c r="H105" i="11"/>
  <c r="C106" i="11"/>
  <c r="D106" i="11"/>
  <c r="E106" i="11"/>
  <c r="F106" i="11"/>
  <c r="G106" i="11"/>
  <c r="H106" i="11"/>
  <c r="I106" i="11"/>
  <c r="C107" i="11"/>
  <c r="D107" i="11"/>
  <c r="E107" i="11"/>
  <c r="F107" i="11"/>
  <c r="G107" i="11"/>
  <c r="H107" i="11"/>
  <c r="I107" i="11"/>
  <c r="C108" i="11"/>
  <c r="D108" i="11"/>
  <c r="E108" i="11"/>
  <c r="F108" i="11"/>
  <c r="C109" i="11"/>
  <c r="D109" i="11"/>
  <c r="G109" i="11" s="1"/>
  <c r="E109" i="11"/>
  <c r="F109" i="11"/>
  <c r="C110" i="11"/>
  <c r="D110" i="11"/>
  <c r="G110" i="11" s="1"/>
  <c r="E110" i="11"/>
  <c r="F110" i="11"/>
  <c r="C111" i="11"/>
  <c r="D111" i="11"/>
  <c r="G111" i="11" s="1"/>
  <c r="E111" i="11"/>
  <c r="F111" i="11"/>
  <c r="C112" i="11"/>
  <c r="D112" i="11"/>
  <c r="E112" i="11"/>
  <c r="F112" i="11"/>
  <c r="G112" i="11"/>
  <c r="H112" i="11" s="1"/>
  <c r="C113" i="11"/>
  <c r="D113" i="11"/>
  <c r="E113" i="11"/>
  <c r="F113" i="11"/>
  <c r="G113" i="11"/>
  <c r="I113" i="11" s="1"/>
  <c r="H113" i="11"/>
  <c r="C114" i="11"/>
  <c r="D114" i="11"/>
  <c r="E114" i="11"/>
  <c r="F114" i="11"/>
  <c r="I114" i="11"/>
  <c r="H114" i="11"/>
  <c r="C115" i="11"/>
  <c r="D115" i="11"/>
  <c r="E115" i="11"/>
  <c r="F115" i="11"/>
  <c r="G115" i="11"/>
  <c r="H115" i="11"/>
  <c r="I115" i="11"/>
  <c r="C116" i="11"/>
  <c r="G116" i="11" s="1"/>
  <c r="D116" i="11"/>
  <c r="E116" i="11"/>
  <c r="F116" i="11"/>
  <c r="C117" i="11"/>
  <c r="D117" i="11"/>
  <c r="G117" i="11" s="1"/>
  <c r="E117" i="11"/>
  <c r="F117" i="11"/>
  <c r="C118" i="11"/>
  <c r="D118" i="11"/>
  <c r="G118" i="11" s="1"/>
  <c r="E118" i="11"/>
  <c r="F118" i="11"/>
  <c r="C119" i="11"/>
  <c r="D119" i="11"/>
  <c r="E119" i="11"/>
  <c r="F119" i="11"/>
  <c r="C120" i="11"/>
  <c r="D120" i="11"/>
  <c r="E120" i="11"/>
  <c r="F120" i="11"/>
  <c r="G120" i="11"/>
  <c r="H120" i="11" s="1"/>
  <c r="C121" i="11"/>
  <c r="D121" i="11"/>
  <c r="E121" i="11"/>
  <c r="F121" i="11"/>
  <c r="I121" i="11"/>
  <c r="C122" i="11"/>
  <c r="D122" i="11"/>
  <c r="E122" i="11"/>
  <c r="F122" i="11"/>
  <c r="G122" i="11"/>
  <c r="H122" i="11"/>
  <c r="I122" i="11"/>
  <c r="C123" i="11"/>
  <c r="D123" i="11"/>
  <c r="E123" i="11"/>
  <c r="F123" i="11"/>
  <c r="G123" i="11"/>
  <c r="H123" i="11"/>
  <c r="I123" i="11"/>
  <c r="C124" i="11"/>
  <c r="G124" i="11" s="1"/>
  <c r="D124" i="11"/>
  <c r="E124" i="11"/>
  <c r="F124" i="11"/>
  <c r="C125" i="11"/>
  <c r="D125" i="11"/>
  <c r="E125" i="11"/>
  <c r="F125" i="11"/>
  <c r="C126" i="11"/>
  <c r="D126" i="11"/>
  <c r="E126" i="11"/>
  <c r="F126" i="11"/>
  <c r="C127" i="11"/>
  <c r="D127" i="11"/>
  <c r="G127" i="11" s="1"/>
  <c r="E127" i="11"/>
  <c r="F127" i="11"/>
  <c r="C128" i="11"/>
  <c r="D128" i="11"/>
  <c r="E128" i="11"/>
  <c r="F128" i="11"/>
  <c r="G128" i="11"/>
  <c r="H128" i="11" s="1"/>
  <c r="C129" i="11"/>
  <c r="D129" i="11"/>
  <c r="E129" i="11"/>
  <c r="F129" i="11"/>
  <c r="G129" i="11"/>
  <c r="I129" i="11" s="1"/>
  <c r="H129" i="11"/>
  <c r="C130" i="11"/>
  <c r="D130" i="11"/>
  <c r="E130" i="11"/>
  <c r="F130" i="11"/>
  <c r="G130" i="11"/>
  <c r="H130" i="11"/>
  <c r="I130" i="11"/>
  <c r="B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5" i="11"/>
  <c r="B26" i="11"/>
  <c r="B27" i="11"/>
  <c r="B28" i="11"/>
  <c r="B29" i="11"/>
  <c r="B30" i="11"/>
  <c r="B31" i="11"/>
  <c r="B32" i="11"/>
  <c r="B33" i="11"/>
  <c r="B35" i="11"/>
  <c r="B36" i="11"/>
  <c r="B37" i="11"/>
  <c r="B38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8" i="11"/>
  <c r="B70" i="11"/>
  <c r="B72" i="11"/>
  <c r="B73" i="11"/>
  <c r="B76" i="11"/>
  <c r="B77" i="11"/>
  <c r="B78" i="11"/>
  <c r="B82" i="11"/>
  <c r="B83" i="11"/>
  <c r="B84" i="11"/>
  <c r="B85" i="11"/>
  <c r="B86" i="11"/>
  <c r="B87" i="11"/>
  <c r="B88" i="11"/>
  <c r="B89" i="11"/>
  <c r="B90" i="11"/>
  <c r="B91" i="11"/>
  <c r="B92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9" i="11"/>
  <c r="B110" i="11"/>
  <c r="B111" i="11"/>
  <c r="B112" i="11"/>
  <c r="B113" i="11"/>
  <c r="B115" i="11"/>
  <c r="B116" i="11"/>
  <c r="B117" i="11"/>
  <c r="B118" i="11"/>
  <c r="B120" i="11"/>
  <c r="B122" i="11"/>
  <c r="B123" i="11"/>
  <c r="B124" i="11"/>
  <c r="B127" i="11"/>
  <c r="B128" i="11"/>
  <c r="B129" i="11"/>
  <c r="B130" i="11"/>
  <c r="B2" i="11"/>
  <c r="G115" i="12"/>
  <c r="C3" i="12"/>
  <c r="D3" i="12"/>
  <c r="E3" i="12"/>
  <c r="F3" i="12"/>
  <c r="H3" i="12"/>
  <c r="C4" i="12"/>
  <c r="D4" i="12"/>
  <c r="G4" i="12" s="1"/>
  <c r="E4" i="12"/>
  <c r="F4" i="12"/>
  <c r="C5" i="12"/>
  <c r="D5" i="12"/>
  <c r="E5" i="12"/>
  <c r="F5" i="12"/>
  <c r="C6" i="12"/>
  <c r="D6" i="12"/>
  <c r="E6" i="12"/>
  <c r="F6" i="12"/>
  <c r="C7" i="12"/>
  <c r="G7" i="12" s="1"/>
  <c r="D7" i="12"/>
  <c r="E7" i="12"/>
  <c r="F7" i="12"/>
  <c r="C8" i="12"/>
  <c r="D8" i="12"/>
  <c r="E8" i="12"/>
  <c r="F8" i="12"/>
  <c r="G8" i="12"/>
  <c r="H8" i="12" s="1"/>
  <c r="C9" i="12"/>
  <c r="D9" i="12"/>
  <c r="E9" i="12"/>
  <c r="F9" i="12"/>
  <c r="G9" i="12"/>
  <c r="I9" i="12" s="1"/>
  <c r="H9" i="12"/>
  <c r="C10" i="12"/>
  <c r="D10" i="12"/>
  <c r="G10" i="12" s="1"/>
  <c r="E10" i="12"/>
  <c r="F10" i="12"/>
  <c r="C11" i="12"/>
  <c r="D11" i="12"/>
  <c r="E11" i="12"/>
  <c r="F11" i="12"/>
  <c r="G11" i="12"/>
  <c r="H11" i="12" s="1"/>
  <c r="I11" i="12"/>
  <c r="C12" i="12"/>
  <c r="D12" i="12"/>
  <c r="G12" i="12" s="1"/>
  <c r="E12" i="12"/>
  <c r="F12" i="12"/>
  <c r="C13" i="12"/>
  <c r="D13" i="12"/>
  <c r="G13" i="12" s="1"/>
  <c r="E13" i="12"/>
  <c r="F13" i="12"/>
  <c r="C14" i="12"/>
  <c r="D14" i="12"/>
  <c r="G14" i="12" s="1"/>
  <c r="E14" i="12"/>
  <c r="F14" i="12"/>
  <c r="C15" i="12"/>
  <c r="G15" i="12" s="1"/>
  <c r="D15" i="12"/>
  <c r="E15" i="12"/>
  <c r="F15" i="12"/>
  <c r="C16" i="12"/>
  <c r="D16" i="12"/>
  <c r="E16" i="12"/>
  <c r="F16" i="12"/>
  <c r="G16" i="12"/>
  <c r="H16" i="12" s="1"/>
  <c r="C17" i="12"/>
  <c r="D17" i="12"/>
  <c r="E17" i="12"/>
  <c r="F17" i="12"/>
  <c r="G17" i="12"/>
  <c r="I17" i="12" s="1"/>
  <c r="H17" i="12"/>
  <c r="C18" i="12"/>
  <c r="D18" i="12"/>
  <c r="G18" i="12" s="1"/>
  <c r="E18" i="12"/>
  <c r="F18" i="12"/>
  <c r="C19" i="12"/>
  <c r="D19" i="12"/>
  <c r="E19" i="12"/>
  <c r="F19" i="12"/>
  <c r="G19" i="12"/>
  <c r="H19" i="12" s="1"/>
  <c r="I19" i="12"/>
  <c r="C20" i="12"/>
  <c r="D20" i="12"/>
  <c r="G20" i="12" s="1"/>
  <c r="E20" i="12"/>
  <c r="F20" i="12"/>
  <c r="C21" i="12"/>
  <c r="D21" i="12"/>
  <c r="G21" i="12" s="1"/>
  <c r="E21" i="12"/>
  <c r="F21" i="12"/>
  <c r="C22" i="12"/>
  <c r="D22" i="12"/>
  <c r="G22" i="12" s="1"/>
  <c r="E22" i="12"/>
  <c r="F22" i="12"/>
  <c r="C23" i="12"/>
  <c r="D23" i="12"/>
  <c r="E23" i="12"/>
  <c r="F23" i="12"/>
  <c r="C24" i="12"/>
  <c r="D24" i="12"/>
  <c r="E24" i="12"/>
  <c r="F24" i="12"/>
  <c r="H24" i="12"/>
  <c r="C25" i="12"/>
  <c r="D25" i="12"/>
  <c r="E25" i="12"/>
  <c r="F25" i="12"/>
  <c r="G25" i="12"/>
  <c r="I25" i="12" s="1"/>
  <c r="H25" i="12"/>
  <c r="C26" i="12"/>
  <c r="D26" i="12"/>
  <c r="G26" i="12" s="1"/>
  <c r="E26" i="12"/>
  <c r="F26" i="12"/>
  <c r="C27" i="12"/>
  <c r="D27" i="12"/>
  <c r="E27" i="12"/>
  <c r="F27" i="12"/>
  <c r="G27" i="12"/>
  <c r="H27" i="12" s="1"/>
  <c r="I27" i="12"/>
  <c r="C28" i="12"/>
  <c r="D28" i="12"/>
  <c r="G28" i="12" s="1"/>
  <c r="E28" i="12"/>
  <c r="F28" i="12"/>
  <c r="C29" i="12"/>
  <c r="D29" i="12"/>
  <c r="G29" i="12" s="1"/>
  <c r="E29" i="12"/>
  <c r="F29" i="12"/>
  <c r="C30" i="12"/>
  <c r="D30" i="12"/>
  <c r="G30" i="12" s="1"/>
  <c r="E30" i="12"/>
  <c r="F30" i="12"/>
  <c r="C31" i="12"/>
  <c r="G31" i="12" s="1"/>
  <c r="D31" i="12"/>
  <c r="E31" i="12"/>
  <c r="F31" i="12"/>
  <c r="C32" i="12"/>
  <c r="D32" i="12"/>
  <c r="E32" i="12"/>
  <c r="F32" i="12"/>
  <c r="G32" i="12"/>
  <c r="H32" i="12" s="1"/>
  <c r="C33" i="12"/>
  <c r="D33" i="12"/>
  <c r="E33" i="12"/>
  <c r="F33" i="12"/>
  <c r="G33" i="12"/>
  <c r="I33" i="12" s="1"/>
  <c r="H33" i="12"/>
  <c r="C34" i="12"/>
  <c r="D34" i="12"/>
  <c r="E34" i="12"/>
  <c r="F34" i="12"/>
  <c r="C35" i="12"/>
  <c r="D35" i="12"/>
  <c r="E35" i="12"/>
  <c r="F35" i="12"/>
  <c r="G35" i="12"/>
  <c r="H35" i="12" s="1"/>
  <c r="I35" i="12"/>
  <c r="C36" i="12"/>
  <c r="D36" i="12"/>
  <c r="E36" i="12"/>
  <c r="F36" i="12"/>
  <c r="C37" i="12"/>
  <c r="D37" i="12"/>
  <c r="G37" i="12" s="1"/>
  <c r="E37" i="12"/>
  <c r="F37" i="12"/>
  <c r="C38" i="12"/>
  <c r="D38" i="12"/>
  <c r="G38" i="12" s="1"/>
  <c r="E38" i="12"/>
  <c r="F38" i="12"/>
  <c r="C39" i="12"/>
  <c r="D39" i="12"/>
  <c r="E39" i="12"/>
  <c r="F39" i="12"/>
  <c r="C40" i="12"/>
  <c r="D40" i="12"/>
  <c r="E40" i="12"/>
  <c r="F40" i="12"/>
  <c r="G40" i="12"/>
  <c r="H40" i="12" s="1"/>
  <c r="C41" i="12"/>
  <c r="D41" i="12"/>
  <c r="E41" i="12"/>
  <c r="F41" i="12"/>
  <c r="G41" i="12"/>
  <c r="I41" i="12" s="1"/>
  <c r="H41" i="12"/>
  <c r="C42" i="12"/>
  <c r="D42" i="12"/>
  <c r="G42" i="12" s="1"/>
  <c r="E42" i="12"/>
  <c r="F42" i="12"/>
  <c r="C43" i="12"/>
  <c r="D43" i="12"/>
  <c r="E43" i="12"/>
  <c r="F43" i="12"/>
  <c r="G43" i="12"/>
  <c r="H43" i="12" s="1"/>
  <c r="I43" i="12"/>
  <c r="C44" i="12"/>
  <c r="D44" i="12"/>
  <c r="G44" i="12" s="1"/>
  <c r="E44" i="12"/>
  <c r="F44" i="12"/>
  <c r="C45" i="12"/>
  <c r="D45" i="12"/>
  <c r="G45" i="12" s="1"/>
  <c r="E45" i="12"/>
  <c r="F45" i="12"/>
  <c r="C46" i="12"/>
  <c r="D46" i="12"/>
  <c r="G46" i="12" s="1"/>
  <c r="E46" i="12"/>
  <c r="F46" i="12"/>
  <c r="C47" i="12"/>
  <c r="G47" i="12" s="1"/>
  <c r="D47" i="12"/>
  <c r="E47" i="12"/>
  <c r="F47" i="12"/>
  <c r="C48" i="12"/>
  <c r="D48" i="12"/>
  <c r="E48" i="12"/>
  <c r="F48" i="12"/>
  <c r="G48" i="12"/>
  <c r="H48" i="12" s="1"/>
  <c r="C49" i="12"/>
  <c r="D49" i="12"/>
  <c r="E49" i="12"/>
  <c r="F49" i="12"/>
  <c r="G49" i="12"/>
  <c r="I49" i="12" s="1"/>
  <c r="H49" i="12"/>
  <c r="C50" i="12"/>
  <c r="G50" i="12" s="1"/>
  <c r="D50" i="12"/>
  <c r="E50" i="12"/>
  <c r="F50" i="12"/>
  <c r="C51" i="12"/>
  <c r="D51" i="12"/>
  <c r="E51" i="12"/>
  <c r="F51" i="12"/>
  <c r="G51" i="12"/>
  <c r="H51" i="12" s="1"/>
  <c r="I51" i="12"/>
  <c r="C52" i="12"/>
  <c r="D52" i="12"/>
  <c r="G52" i="12" s="1"/>
  <c r="E52" i="12"/>
  <c r="F52" i="12"/>
  <c r="C53" i="12"/>
  <c r="D53" i="12"/>
  <c r="G53" i="12" s="1"/>
  <c r="E53" i="12"/>
  <c r="F53" i="12"/>
  <c r="C54" i="12"/>
  <c r="D54" i="12"/>
  <c r="G54" i="12" s="1"/>
  <c r="E54" i="12"/>
  <c r="F54" i="12"/>
  <c r="C55" i="12"/>
  <c r="G55" i="12" s="1"/>
  <c r="D55" i="12"/>
  <c r="E55" i="12"/>
  <c r="F55" i="12"/>
  <c r="C56" i="12"/>
  <c r="D56" i="12"/>
  <c r="E56" i="12"/>
  <c r="F56" i="12"/>
  <c r="G56" i="12"/>
  <c r="H56" i="12" s="1"/>
  <c r="C57" i="12"/>
  <c r="D57" i="12"/>
  <c r="E57" i="12"/>
  <c r="F57" i="12"/>
  <c r="G57" i="12"/>
  <c r="I57" i="12" s="1"/>
  <c r="H57" i="12"/>
  <c r="C58" i="12"/>
  <c r="D58" i="12"/>
  <c r="G58" i="12" s="1"/>
  <c r="E58" i="12"/>
  <c r="F58" i="12"/>
  <c r="C59" i="12"/>
  <c r="D59" i="12"/>
  <c r="E59" i="12"/>
  <c r="F59" i="12"/>
  <c r="G59" i="12"/>
  <c r="H59" i="12" s="1"/>
  <c r="I59" i="12"/>
  <c r="C60" i="12"/>
  <c r="D60" i="12"/>
  <c r="G60" i="12" s="1"/>
  <c r="E60" i="12"/>
  <c r="F60" i="12"/>
  <c r="C61" i="12"/>
  <c r="D61" i="12"/>
  <c r="G61" i="12" s="1"/>
  <c r="E61" i="12"/>
  <c r="F61" i="12"/>
  <c r="C62" i="12"/>
  <c r="D62" i="12"/>
  <c r="G62" i="12" s="1"/>
  <c r="E62" i="12"/>
  <c r="F62" i="12"/>
  <c r="C63" i="12"/>
  <c r="G63" i="12" s="1"/>
  <c r="D63" i="12"/>
  <c r="E63" i="12"/>
  <c r="F63" i="12"/>
  <c r="C64" i="12"/>
  <c r="D64" i="12"/>
  <c r="E64" i="12"/>
  <c r="F64" i="12"/>
  <c r="G64" i="12"/>
  <c r="H64" i="12" s="1"/>
  <c r="C65" i="12"/>
  <c r="D65" i="12"/>
  <c r="E65" i="12"/>
  <c r="F65" i="12"/>
  <c r="G65" i="12"/>
  <c r="I65" i="12" s="1"/>
  <c r="H65" i="12"/>
  <c r="C66" i="12"/>
  <c r="D66" i="12"/>
  <c r="G66" i="12" s="1"/>
  <c r="E66" i="12"/>
  <c r="F66" i="12"/>
  <c r="C67" i="12"/>
  <c r="D67" i="12"/>
  <c r="E67" i="12"/>
  <c r="F67" i="12"/>
  <c r="H67" i="12"/>
  <c r="I67" i="12"/>
  <c r="C68" i="12"/>
  <c r="D68" i="12"/>
  <c r="E68" i="12"/>
  <c r="F68" i="12"/>
  <c r="C69" i="12"/>
  <c r="D69" i="12"/>
  <c r="E69" i="12"/>
  <c r="F69" i="12"/>
  <c r="C70" i="12"/>
  <c r="D70" i="12"/>
  <c r="G70" i="12" s="1"/>
  <c r="E70" i="12"/>
  <c r="F70" i="12"/>
  <c r="C71" i="12"/>
  <c r="D71" i="12"/>
  <c r="E71" i="12"/>
  <c r="F71" i="12"/>
  <c r="C72" i="12"/>
  <c r="D72" i="12"/>
  <c r="E72" i="12"/>
  <c r="F72" i="12"/>
  <c r="G72" i="12"/>
  <c r="H72" i="12" s="1"/>
  <c r="C73" i="12"/>
  <c r="D73" i="12"/>
  <c r="E73" i="12"/>
  <c r="F73" i="12"/>
  <c r="G73" i="12"/>
  <c r="I73" i="12" s="1"/>
  <c r="H73" i="12"/>
  <c r="C74" i="12"/>
  <c r="D74" i="12"/>
  <c r="E74" i="12"/>
  <c r="F74" i="12"/>
  <c r="C75" i="12"/>
  <c r="D75" i="12"/>
  <c r="E75" i="12"/>
  <c r="F75" i="12"/>
  <c r="H75" i="12"/>
  <c r="I75" i="12"/>
  <c r="C76" i="12"/>
  <c r="D76" i="12"/>
  <c r="G76" i="12" s="1"/>
  <c r="E76" i="12"/>
  <c r="F76" i="12"/>
  <c r="C77" i="12"/>
  <c r="D77" i="12"/>
  <c r="G77" i="12" s="1"/>
  <c r="E77" i="12"/>
  <c r="F77" i="12"/>
  <c r="C78" i="12"/>
  <c r="D78" i="12"/>
  <c r="G78" i="12" s="1"/>
  <c r="E78" i="12"/>
  <c r="F78" i="12"/>
  <c r="C79" i="12"/>
  <c r="D79" i="12"/>
  <c r="E79" i="12"/>
  <c r="F79" i="12"/>
  <c r="C80" i="12"/>
  <c r="D80" i="12"/>
  <c r="E80" i="12"/>
  <c r="F80" i="12"/>
  <c r="H80" i="12"/>
  <c r="C81" i="12"/>
  <c r="D81" i="12"/>
  <c r="E81" i="12"/>
  <c r="F81" i="12"/>
  <c r="I81" i="12"/>
  <c r="H81" i="12"/>
  <c r="C82" i="12"/>
  <c r="G82" i="12" s="1"/>
  <c r="D82" i="12"/>
  <c r="E82" i="12"/>
  <c r="F82" i="12"/>
  <c r="C83" i="12"/>
  <c r="D83" i="12"/>
  <c r="E83" i="12"/>
  <c r="F83" i="12"/>
  <c r="G83" i="12"/>
  <c r="H83" i="12" s="1"/>
  <c r="I83" i="12"/>
  <c r="C84" i="12"/>
  <c r="D84" i="12"/>
  <c r="G84" i="12" s="1"/>
  <c r="E84" i="12"/>
  <c r="F84" i="12"/>
  <c r="C85" i="12"/>
  <c r="D85" i="12"/>
  <c r="G85" i="12" s="1"/>
  <c r="E85" i="12"/>
  <c r="F85" i="12"/>
  <c r="C86" i="12"/>
  <c r="D86" i="12"/>
  <c r="G86" i="12" s="1"/>
  <c r="E86" i="12"/>
  <c r="F86" i="12"/>
  <c r="C87" i="12"/>
  <c r="G87" i="12" s="1"/>
  <c r="D87" i="12"/>
  <c r="E87" i="12"/>
  <c r="F87" i="12"/>
  <c r="C88" i="12"/>
  <c r="D88" i="12"/>
  <c r="E88" i="12"/>
  <c r="F88" i="12"/>
  <c r="G88" i="12"/>
  <c r="H88" i="12" s="1"/>
  <c r="C89" i="12"/>
  <c r="D89" i="12"/>
  <c r="E89" i="12"/>
  <c r="F89" i="12"/>
  <c r="G89" i="12"/>
  <c r="I89" i="12" s="1"/>
  <c r="H89" i="12"/>
  <c r="C90" i="12"/>
  <c r="G90" i="12" s="1"/>
  <c r="D90" i="12"/>
  <c r="E90" i="12"/>
  <c r="F90" i="12"/>
  <c r="C91" i="12"/>
  <c r="D91" i="12"/>
  <c r="E91" i="12"/>
  <c r="F91" i="12"/>
  <c r="G91" i="12"/>
  <c r="H91" i="12" s="1"/>
  <c r="I91" i="12"/>
  <c r="C92" i="12"/>
  <c r="D92" i="12"/>
  <c r="G92" i="12" s="1"/>
  <c r="E92" i="12"/>
  <c r="F92" i="12"/>
  <c r="C93" i="12"/>
  <c r="D93" i="12"/>
  <c r="E93" i="12"/>
  <c r="F93" i="12"/>
  <c r="C94" i="12"/>
  <c r="D94" i="12"/>
  <c r="G94" i="12" s="1"/>
  <c r="E94" i="12"/>
  <c r="F94" i="12"/>
  <c r="C95" i="12"/>
  <c r="G95" i="12" s="1"/>
  <c r="D95" i="12"/>
  <c r="E95" i="12"/>
  <c r="F95" i="12"/>
  <c r="C96" i="12"/>
  <c r="D96" i="12"/>
  <c r="E96" i="12"/>
  <c r="F96" i="12"/>
  <c r="G96" i="12"/>
  <c r="H96" i="12" s="1"/>
  <c r="C97" i="12"/>
  <c r="D97" i="12"/>
  <c r="E97" i="12"/>
  <c r="F97" i="12"/>
  <c r="G97" i="12"/>
  <c r="I97" i="12" s="1"/>
  <c r="H97" i="12"/>
  <c r="C98" i="12"/>
  <c r="G98" i="12" s="1"/>
  <c r="D98" i="12"/>
  <c r="E98" i="12"/>
  <c r="F98" i="12"/>
  <c r="C99" i="12"/>
  <c r="D99" i="12"/>
  <c r="E99" i="12"/>
  <c r="F99" i="12"/>
  <c r="G99" i="12"/>
  <c r="H99" i="12" s="1"/>
  <c r="I99" i="12"/>
  <c r="C100" i="12"/>
  <c r="D100" i="12"/>
  <c r="G100" i="12" s="1"/>
  <c r="E100" i="12"/>
  <c r="F100" i="12"/>
  <c r="C101" i="12"/>
  <c r="D101" i="12"/>
  <c r="G101" i="12" s="1"/>
  <c r="E101" i="12"/>
  <c r="F101" i="12"/>
  <c r="C102" i="12"/>
  <c r="D102" i="12"/>
  <c r="G102" i="12" s="1"/>
  <c r="E102" i="12"/>
  <c r="F102" i="12"/>
  <c r="C103" i="12"/>
  <c r="G103" i="12" s="1"/>
  <c r="D103" i="12"/>
  <c r="E103" i="12"/>
  <c r="F103" i="12"/>
  <c r="C104" i="12"/>
  <c r="D104" i="12"/>
  <c r="E104" i="12"/>
  <c r="F104" i="12"/>
  <c r="G104" i="12"/>
  <c r="H104" i="12" s="1"/>
  <c r="C105" i="12"/>
  <c r="D105" i="12"/>
  <c r="E105" i="12"/>
  <c r="F105" i="12"/>
  <c r="G105" i="12"/>
  <c r="I105" i="12" s="1"/>
  <c r="H105" i="12"/>
  <c r="C106" i="12"/>
  <c r="G106" i="12" s="1"/>
  <c r="D106" i="12"/>
  <c r="E106" i="12"/>
  <c r="F106" i="12"/>
  <c r="C107" i="12"/>
  <c r="D107" i="12"/>
  <c r="E107" i="12"/>
  <c r="F107" i="12"/>
  <c r="G107" i="12"/>
  <c r="H107" i="12" s="1"/>
  <c r="I107" i="12"/>
  <c r="C108" i="12"/>
  <c r="D108" i="12"/>
  <c r="E108" i="12"/>
  <c r="F108" i="12"/>
  <c r="C109" i="12"/>
  <c r="D109" i="12"/>
  <c r="G109" i="12" s="1"/>
  <c r="E109" i="12"/>
  <c r="F109" i="12"/>
  <c r="C110" i="12"/>
  <c r="D110" i="12"/>
  <c r="G110" i="12" s="1"/>
  <c r="E110" i="12"/>
  <c r="F110" i="12"/>
  <c r="C111" i="12"/>
  <c r="G111" i="12" s="1"/>
  <c r="D111" i="12"/>
  <c r="E111" i="12"/>
  <c r="F111" i="12"/>
  <c r="C112" i="12"/>
  <c r="D112" i="12"/>
  <c r="E112" i="12"/>
  <c r="F112" i="12"/>
  <c r="G112" i="12"/>
  <c r="H112" i="12" s="1"/>
  <c r="C113" i="12"/>
  <c r="D113" i="12"/>
  <c r="E113" i="12"/>
  <c r="F113" i="12"/>
  <c r="G113" i="12"/>
  <c r="I113" i="12" s="1"/>
  <c r="H113" i="12"/>
  <c r="C114" i="12"/>
  <c r="D114" i="12"/>
  <c r="E114" i="12"/>
  <c r="F114" i="12"/>
  <c r="C115" i="12"/>
  <c r="D115" i="12"/>
  <c r="E115" i="12"/>
  <c r="F115" i="12"/>
  <c r="H115" i="12"/>
  <c r="I115" i="12"/>
  <c r="C116" i="12"/>
  <c r="D116" i="12"/>
  <c r="G116" i="12" s="1"/>
  <c r="E116" i="12"/>
  <c r="F116" i="12"/>
  <c r="C117" i="12"/>
  <c r="D117" i="12"/>
  <c r="G117" i="12" s="1"/>
  <c r="E117" i="12"/>
  <c r="F117" i="12"/>
  <c r="C118" i="12"/>
  <c r="D118" i="12"/>
  <c r="G118" i="12" s="1"/>
  <c r="E118" i="12"/>
  <c r="F118" i="12"/>
  <c r="C119" i="12"/>
  <c r="D119" i="12"/>
  <c r="E119" i="12"/>
  <c r="F119" i="12"/>
  <c r="C120" i="12"/>
  <c r="D120" i="12"/>
  <c r="E120" i="12"/>
  <c r="F120" i="12"/>
  <c r="G120" i="12"/>
  <c r="H120" i="12" s="1"/>
  <c r="C121" i="12"/>
  <c r="D121" i="12"/>
  <c r="E121" i="12"/>
  <c r="F121" i="12"/>
  <c r="I121" i="12"/>
  <c r="H121" i="12"/>
  <c r="C122" i="12"/>
  <c r="G122" i="12" s="1"/>
  <c r="D122" i="12"/>
  <c r="E122" i="12"/>
  <c r="F122" i="12"/>
  <c r="C123" i="12"/>
  <c r="D123" i="12"/>
  <c r="E123" i="12"/>
  <c r="F123" i="12"/>
  <c r="G123" i="12"/>
  <c r="H123" i="12" s="1"/>
  <c r="I123" i="12"/>
  <c r="C124" i="12"/>
  <c r="D124" i="12"/>
  <c r="G124" i="12" s="1"/>
  <c r="E124" i="12"/>
  <c r="F124" i="12"/>
  <c r="C125" i="12"/>
  <c r="D125" i="12"/>
  <c r="E125" i="12"/>
  <c r="F125" i="12"/>
  <c r="C126" i="12"/>
  <c r="D126" i="12"/>
  <c r="G126" i="12" s="1"/>
  <c r="E126" i="12"/>
  <c r="F126" i="12"/>
  <c r="C127" i="12"/>
  <c r="G127" i="12" s="1"/>
  <c r="D127" i="12"/>
  <c r="E127" i="12"/>
  <c r="F127" i="12"/>
  <c r="C128" i="12"/>
  <c r="D128" i="12"/>
  <c r="E128" i="12"/>
  <c r="F128" i="12"/>
  <c r="G128" i="12"/>
  <c r="H128" i="12" s="1"/>
  <c r="C129" i="12"/>
  <c r="D129" i="12"/>
  <c r="E129" i="12"/>
  <c r="F129" i="12"/>
  <c r="G129" i="12"/>
  <c r="I129" i="12" s="1"/>
  <c r="H129" i="12"/>
  <c r="C130" i="12"/>
  <c r="G130" i="12" s="1"/>
  <c r="D130" i="12"/>
  <c r="E130" i="12"/>
  <c r="F130" i="12"/>
  <c r="F2" i="12"/>
  <c r="E2" i="12"/>
  <c r="D2" i="12"/>
  <c r="C2" i="12"/>
  <c r="B109" i="12"/>
  <c r="B124" i="12"/>
  <c r="B4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5" i="12"/>
  <c r="B26" i="12"/>
  <c r="B27" i="12"/>
  <c r="B28" i="12"/>
  <c r="B29" i="12"/>
  <c r="B30" i="12"/>
  <c r="B31" i="12"/>
  <c r="B32" i="12"/>
  <c r="B33" i="12"/>
  <c r="B35" i="12"/>
  <c r="B36" i="12"/>
  <c r="B37" i="12"/>
  <c r="B38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8" i="12"/>
  <c r="B70" i="12"/>
  <c r="B72" i="12"/>
  <c r="B73" i="12"/>
  <c r="B76" i="12"/>
  <c r="B77" i="12"/>
  <c r="B78" i="12"/>
  <c r="B82" i="12"/>
  <c r="B83" i="12"/>
  <c r="B84" i="12"/>
  <c r="B85" i="12"/>
  <c r="B86" i="12"/>
  <c r="B87" i="12"/>
  <c r="B88" i="12"/>
  <c r="B89" i="12"/>
  <c r="B90" i="12"/>
  <c r="B91" i="12"/>
  <c r="B92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10" i="12"/>
  <c r="B111" i="12"/>
  <c r="B112" i="12"/>
  <c r="B113" i="12"/>
  <c r="B115" i="12"/>
  <c r="B116" i="12"/>
  <c r="B117" i="12"/>
  <c r="B118" i="12"/>
  <c r="B120" i="12"/>
  <c r="B122" i="12"/>
  <c r="B123" i="12"/>
  <c r="B126" i="12"/>
  <c r="B127" i="12"/>
  <c r="B128" i="12"/>
  <c r="B129" i="12"/>
  <c r="B130" i="12"/>
  <c r="B2" i="12"/>
  <c r="B132" i="12" s="1"/>
  <c r="H38" i="10"/>
  <c r="I38" i="10"/>
  <c r="H39" i="10"/>
  <c r="I39" i="10"/>
  <c r="G40" i="10"/>
  <c r="F132" i="10"/>
  <c r="E132" i="10"/>
  <c r="C3" i="10"/>
  <c r="D3" i="10"/>
  <c r="E3" i="10"/>
  <c r="F3" i="10"/>
  <c r="H3" i="10"/>
  <c r="C4" i="10"/>
  <c r="D4" i="10"/>
  <c r="G4" i="10" s="1"/>
  <c r="E4" i="10"/>
  <c r="F4" i="10"/>
  <c r="C5" i="10"/>
  <c r="D5" i="10"/>
  <c r="E5" i="10"/>
  <c r="F5" i="10"/>
  <c r="C6" i="10"/>
  <c r="D6" i="10"/>
  <c r="E6" i="10"/>
  <c r="F6" i="10"/>
  <c r="C7" i="10"/>
  <c r="G7" i="10" s="1"/>
  <c r="D7" i="10"/>
  <c r="E7" i="10"/>
  <c r="F7" i="10"/>
  <c r="C8" i="10"/>
  <c r="D8" i="10"/>
  <c r="E8" i="10"/>
  <c r="F8" i="10"/>
  <c r="G8" i="10"/>
  <c r="H8" i="10" s="1"/>
  <c r="C9" i="10"/>
  <c r="D9" i="10"/>
  <c r="E9" i="10"/>
  <c r="F9" i="10"/>
  <c r="G9" i="10"/>
  <c r="I9" i="10" s="1"/>
  <c r="H9" i="10"/>
  <c r="C10" i="10"/>
  <c r="D10" i="10"/>
  <c r="G10" i="10" s="1"/>
  <c r="E10" i="10"/>
  <c r="F10" i="10"/>
  <c r="C11" i="10"/>
  <c r="D11" i="10"/>
  <c r="E11" i="10"/>
  <c r="F11" i="10"/>
  <c r="G11" i="10"/>
  <c r="H11" i="10" s="1"/>
  <c r="I11" i="10"/>
  <c r="C12" i="10"/>
  <c r="D12" i="10"/>
  <c r="G12" i="10" s="1"/>
  <c r="E12" i="10"/>
  <c r="F12" i="10"/>
  <c r="C13" i="10"/>
  <c r="D13" i="10"/>
  <c r="G13" i="10" s="1"/>
  <c r="E13" i="10"/>
  <c r="F13" i="10"/>
  <c r="C14" i="10"/>
  <c r="D14" i="10"/>
  <c r="G14" i="10" s="1"/>
  <c r="E14" i="10"/>
  <c r="F14" i="10"/>
  <c r="C15" i="10"/>
  <c r="G15" i="10" s="1"/>
  <c r="D15" i="10"/>
  <c r="E15" i="10"/>
  <c r="F15" i="10"/>
  <c r="C16" i="10"/>
  <c r="D16" i="10"/>
  <c r="E16" i="10"/>
  <c r="F16" i="10"/>
  <c r="G16" i="10"/>
  <c r="H16" i="10" s="1"/>
  <c r="C17" i="10"/>
  <c r="D17" i="10"/>
  <c r="E17" i="10"/>
  <c r="F17" i="10"/>
  <c r="G17" i="10"/>
  <c r="I17" i="10" s="1"/>
  <c r="H17" i="10"/>
  <c r="C18" i="10"/>
  <c r="D18" i="10"/>
  <c r="G18" i="10" s="1"/>
  <c r="E18" i="10"/>
  <c r="F18" i="10"/>
  <c r="C19" i="10"/>
  <c r="D19" i="10"/>
  <c r="E19" i="10"/>
  <c r="F19" i="10"/>
  <c r="G19" i="10"/>
  <c r="H19" i="10" s="1"/>
  <c r="I19" i="10"/>
  <c r="C20" i="10"/>
  <c r="D20" i="10"/>
  <c r="G20" i="10" s="1"/>
  <c r="E20" i="10"/>
  <c r="F20" i="10"/>
  <c r="C21" i="10"/>
  <c r="D21" i="10"/>
  <c r="G21" i="10" s="1"/>
  <c r="E21" i="10"/>
  <c r="F21" i="10"/>
  <c r="C22" i="10"/>
  <c r="D22" i="10"/>
  <c r="G22" i="10" s="1"/>
  <c r="E22" i="10"/>
  <c r="F22" i="10"/>
  <c r="C23" i="10"/>
  <c r="D23" i="10"/>
  <c r="E23" i="10"/>
  <c r="F23" i="10"/>
  <c r="C24" i="10"/>
  <c r="D24" i="10"/>
  <c r="E24" i="10"/>
  <c r="F24" i="10"/>
  <c r="H24" i="10"/>
  <c r="C25" i="10"/>
  <c r="D25" i="10"/>
  <c r="E25" i="10"/>
  <c r="F25" i="10"/>
  <c r="G25" i="10"/>
  <c r="I25" i="10" s="1"/>
  <c r="H25" i="10"/>
  <c r="C26" i="10"/>
  <c r="D26" i="10"/>
  <c r="G26" i="10" s="1"/>
  <c r="E26" i="10"/>
  <c r="F26" i="10"/>
  <c r="C27" i="10"/>
  <c r="D27" i="10"/>
  <c r="E27" i="10"/>
  <c r="F27" i="10"/>
  <c r="G27" i="10"/>
  <c r="H27" i="10" s="1"/>
  <c r="I27" i="10"/>
  <c r="C28" i="10"/>
  <c r="D28" i="10"/>
  <c r="G28" i="10" s="1"/>
  <c r="E28" i="10"/>
  <c r="F28" i="10"/>
  <c r="C29" i="10"/>
  <c r="D29" i="10"/>
  <c r="G29" i="10" s="1"/>
  <c r="E29" i="10"/>
  <c r="F29" i="10"/>
  <c r="C30" i="10"/>
  <c r="D30" i="10"/>
  <c r="G30" i="10" s="1"/>
  <c r="E30" i="10"/>
  <c r="F30" i="10"/>
  <c r="C31" i="10"/>
  <c r="G31" i="10" s="1"/>
  <c r="D31" i="10"/>
  <c r="E31" i="10"/>
  <c r="F31" i="10"/>
  <c r="C32" i="10"/>
  <c r="D32" i="10"/>
  <c r="E32" i="10"/>
  <c r="F32" i="10"/>
  <c r="G32" i="10"/>
  <c r="H32" i="10" s="1"/>
  <c r="C33" i="10"/>
  <c r="D33" i="10"/>
  <c r="E33" i="10"/>
  <c r="F33" i="10"/>
  <c r="G33" i="10"/>
  <c r="I33" i="10" s="1"/>
  <c r="H33" i="10"/>
  <c r="C34" i="10"/>
  <c r="D34" i="10"/>
  <c r="E34" i="10"/>
  <c r="F34" i="10"/>
  <c r="C35" i="10"/>
  <c r="D35" i="10"/>
  <c r="E35" i="10"/>
  <c r="F35" i="10"/>
  <c r="G35" i="10"/>
  <c r="H35" i="10" s="1"/>
  <c r="I35" i="10"/>
  <c r="C36" i="10"/>
  <c r="D36" i="10"/>
  <c r="E36" i="10"/>
  <c r="F36" i="10"/>
  <c r="C37" i="10"/>
  <c r="D37" i="10"/>
  <c r="G37" i="10" s="1"/>
  <c r="E37" i="10"/>
  <c r="F37" i="10"/>
  <c r="C38" i="10"/>
  <c r="D38" i="10"/>
  <c r="G38" i="10" s="1"/>
  <c r="E38" i="10"/>
  <c r="F38" i="10"/>
  <c r="C39" i="10"/>
  <c r="D39" i="10"/>
  <c r="E39" i="10"/>
  <c r="F39" i="10"/>
  <c r="C40" i="10"/>
  <c r="D40" i="10"/>
  <c r="E40" i="10"/>
  <c r="F40" i="10"/>
  <c r="H40" i="10"/>
  <c r="C41" i="10"/>
  <c r="D41" i="10"/>
  <c r="E41" i="10"/>
  <c r="F41" i="10"/>
  <c r="G41" i="10"/>
  <c r="I41" i="10" s="1"/>
  <c r="H41" i="10"/>
  <c r="C42" i="10"/>
  <c r="D42" i="10"/>
  <c r="G42" i="10" s="1"/>
  <c r="E42" i="10"/>
  <c r="F42" i="10"/>
  <c r="C43" i="10"/>
  <c r="D43" i="10"/>
  <c r="E43" i="10"/>
  <c r="F43" i="10"/>
  <c r="G43" i="10"/>
  <c r="H43" i="10" s="1"/>
  <c r="I43" i="10"/>
  <c r="C44" i="10"/>
  <c r="D44" i="10"/>
  <c r="G44" i="10" s="1"/>
  <c r="E44" i="10"/>
  <c r="F44" i="10"/>
  <c r="C45" i="10"/>
  <c r="D45" i="10"/>
  <c r="G45" i="10" s="1"/>
  <c r="E45" i="10"/>
  <c r="F45" i="10"/>
  <c r="C46" i="10"/>
  <c r="D46" i="10"/>
  <c r="G46" i="10" s="1"/>
  <c r="E46" i="10"/>
  <c r="F46" i="10"/>
  <c r="C47" i="10"/>
  <c r="G47" i="10" s="1"/>
  <c r="D47" i="10"/>
  <c r="E47" i="10"/>
  <c r="F47" i="10"/>
  <c r="C48" i="10"/>
  <c r="D48" i="10"/>
  <c r="E48" i="10"/>
  <c r="F48" i="10"/>
  <c r="G48" i="10"/>
  <c r="H48" i="10" s="1"/>
  <c r="C49" i="10"/>
  <c r="D49" i="10"/>
  <c r="E49" i="10"/>
  <c r="F49" i="10"/>
  <c r="G49" i="10"/>
  <c r="I49" i="10" s="1"/>
  <c r="H49" i="10"/>
  <c r="C50" i="10"/>
  <c r="D50" i="10"/>
  <c r="G50" i="10" s="1"/>
  <c r="E50" i="10"/>
  <c r="F50" i="10"/>
  <c r="C51" i="10"/>
  <c r="D51" i="10"/>
  <c r="E51" i="10"/>
  <c r="F51" i="10"/>
  <c r="G51" i="10"/>
  <c r="H51" i="10" s="1"/>
  <c r="I51" i="10"/>
  <c r="C52" i="10"/>
  <c r="D52" i="10"/>
  <c r="G52" i="10" s="1"/>
  <c r="E52" i="10"/>
  <c r="F52" i="10"/>
  <c r="C53" i="10"/>
  <c r="D53" i="10"/>
  <c r="G53" i="10" s="1"/>
  <c r="E53" i="10"/>
  <c r="F53" i="10"/>
  <c r="C54" i="10"/>
  <c r="D54" i="10"/>
  <c r="G54" i="10" s="1"/>
  <c r="E54" i="10"/>
  <c r="F54" i="10"/>
  <c r="C55" i="10"/>
  <c r="G55" i="10" s="1"/>
  <c r="D55" i="10"/>
  <c r="E55" i="10"/>
  <c r="F55" i="10"/>
  <c r="C56" i="10"/>
  <c r="D56" i="10"/>
  <c r="E56" i="10"/>
  <c r="F56" i="10"/>
  <c r="G56" i="10"/>
  <c r="H56" i="10" s="1"/>
  <c r="C57" i="10"/>
  <c r="D57" i="10"/>
  <c r="E57" i="10"/>
  <c r="F57" i="10"/>
  <c r="G57" i="10"/>
  <c r="I57" i="10" s="1"/>
  <c r="H57" i="10"/>
  <c r="C58" i="10"/>
  <c r="D58" i="10"/>
  <c r="G58" i="10" s="1"/>
  <c r="E58" i="10"/>
  <c r="F58" i="10"/>
  <c r="C59" i="10"/>
  <c r="D59" i="10"/>
  <c r="E59" i="10"/>
  <c r="F59" i="10"/>
  <c r="G59" i="10"/>
  <c r="H59" i="10" s="1"/>
  <c r="I59" i="10"/>
  <c r="C60" i="10"/>
  <c r="D60" i="10"/>
  <c r="G60" i="10" s="1"/>
  <c r="E60" i="10"/>
  <c r="F60" i="10"/>
  <c r="C61" i="10"/>
  <c r="D61" i="10"/>
  <c r="G61" i="10" s="1"/>
  <c r="E61" i="10"/>
  <c r="F61" i="10"/>
  <c r="C62" i="10"/>
  <c r="D62" i="10"/>
  <c r="G62" i="10" s="1"/>
  <c r="E62" i="10"/>
  <c r="F62" i="10"/>
  <c r="C63" i="10"/>
  <c r="G63" i="10" s="1"/>
  <c r="D63" i="10"/>
  <c r="E63" i="10"/>
  <c r="F63" i="10"/>
  <c r="C64" i="10"/>
  <c r="D64" i="10"/>
  <c r="E64" i="10"/>
  <c r="F64" i="10"/>
  <c r="G64" i="10"/>
  <c r="H64" i="10" s="1"/>
  <c r="C65" i="10"/>
  <c r="D65" i="10"/>
  <c r="E65" i="10"/>
  <c r="F65" i="10"/>
  <c r="G65" i="10"/>
  <c r="I65" i="10" s="1"/>
  <c r="H65" i="10"/>
  <c r="C66" i="10"/>
  <c r="D66" i="10"/>
  <c r="G66" i="10" s="1"/>
  <c r="E66" i="10"/>
  <c r="F66" i="10"/>
  <c r="C67" i="10"/>
  <c r="D67" i="10"/>
  <c r="E67" i="10"/>
  <c r="F67" i="10"/>
  <c r="H67" i="10"/>
  <c r="C68" i="10"/>
  <c r="D68" i="10"/>
  <c r="E68" i="10"/>
  <c r="F68" i="10"/>
  <c r="C69" i="10"/>
  <c r="D69" i="10"/>
  <c r="E69" i="10"/>
  <c r="F69" i="10"/>
  <c r="C70" i="10"/>
  <c r="D70" i="10"/>
  <c r="G70" i="10" s="1"/>
  <c r="E70" i="10"/>
  <c r="F70" i="10"/>
  <c r="C71" i="10"/>
  <c r="D71" i="10"/>
  <c r="E71" i="10"/>
  <c r="F71" i="10"/>
  <c r="C72" i="10"/>
  <c r="D72" i="10"/>
  <c r="E72" i="10"/>
  <c r="F72" i="10"/>
  <c r="G72" i="10"/>
  <c r="H72" i="10" s="1"/>
  <c r="C73" i="10"/>
  <c r="D73" i="10"/>
  <c r="E73" i="10"/>
  <c r="F73" i="10"/>
  <c r="G73" i="10"/>
  <c r="I73" i="10" s="1"/>
  <c r="H73" i="10"/>
  <c r="C74" i="10"/>
  <c r="D74" i="10"/>
  <c r="E74" i="10"/>
  <c r="F74" i="10"/>
  <c r="C75" i="10"/>
  <c r="D75" i="10"/>
  <c r="E75" i="10"/>
  <c r="F75" i="10"/>
  <c r="H75" i="10"/>
  <c r="I75" i="10"/>
  <c r="C76" i="10"/>
  <c r="G76" i="10" s="1"/>
  <c r="D76" i="10"/>
  <c r="E76" i="10"/>
  <c r="F76" i="10"/>
  <c r="C77" i="10"/>
  <c r="D77" i="10"/>
  <c r="G77" i="10" s="1"/>
  <c r="E77" i="10"/>
  <c r="F77" i="10"/>
  <c r="C78" i="10"/>
  <c r="D78" i="10"/>
  <c r="G78" i="10" s="1"/>
  <c r="E78" i="10"/>
  <c r="F78" i="10"/>
  <c r="C79" i="10"/>
  <c r="D79" i="10"/>
  <c r="E79" i="10"/>
  <c r="F79" i="10"/>
  <c r="C80" i="10"/>
  <c r="D80" i="10"/>
  <c r="E80" i="10"/>
  <c r="F80" i="10"/>
  <c r="H80" i="10"/>
  <c r="C81" i="10"/>
  <c r="D81" i="10"/>
  <c r="E81" i="10"/>
  <c r="F81" i="10"/>
  <c r="I81" i="10"/>
  <c r="C82" i="10"/>
  <c r="D82" i="10"/>
  <c r="G82" i="10" s="1"/>
  <c r="E82" i="10"/>
  <c r="F82" i="10"/>
  <c r="C83" i="10"/>
  <c r="D83" i="10"/>
  <c r="E83" i="10"/>
  <c r="F83" i="10"/>
  <c r="G83" i="10"/>
  <c r="H83" i="10" s="1"/>
  <c r="I83" i="10"/>
  <c r="C84" i="10"/>
  <c r="G84" i="10" s="1"/>
  <c r="D84" i="10"/>
  <c r="E84" i="10"/>
  <c r="F84" i="10"/>
  <c r="C85" i="10"/>
  <c r="D85" i="10"/>
  <c r="G85" i="10" s="1"/>
  <c r="E85" i="10"/>
  <c r="F85" i="10"/>
  <c r="C86" i="10"/>
  <c r="D86" i="10"/>
  <c r="G86" i="10" s="1"/>
  <c r="E86" i="10"/>
  <c r="F86" i="10"/>
  <c r="C87" i="10"/>
  <c r="G87" i="10" s="1"/>
  <c r="D87" i="10"/>
  <c r="E87" i="10"/>
  <c r="F87" i="10"/>
  <c r="C88" i="10"/>
  <c r="D88" i="10"/>
  <c r="E88" i="10"/>
  <c r="F88" i="10"/>
  <c r="G88" i="10"/>
  <c r="H88" i="10" s="1"/>
  <c r="C89" i="10"/>
  <c r="D89" i="10"/>
  <c r="E89" i="10"/>
  <c r="F89" i="10"/>
  <c r="G89" i="10"/>
  <c r="I89" i="10" s="1"/>
  <c r="H89" i="10"/>
  <c r="C90" i="10"/>
  <c r="D90" i="10"/>
  <c r="G90" i="10" s="1"/>
  <c r="E90" i="10"/>
  <c r="F90" i="10"/>
  <c r="C91" i="10"/>
  <c r="D91" i="10"/>
  <c r="E91" i="10"/>
  <c r="F91" i="10"/>
  <c r="G91" i="10"/>
  <c r="H91" i="10" s="1"/>
  <c r="I91" i="10"/>
  <c r="C92" i="10"/>
  <c r="G92" i="10" s="1"/>
  <c r="D92" i="10"/>
  <c r="E92" i="10"/>
  <c r="F92" i="10"/>
  <c r="C93" i="10"/>
  <c r="D93" i="10"/>
  <c r="E93" i="10"/>
  <c r="F93" i="10"/>
  <c r="C94" i="10"/>
  <c r="D94" i="10"/>
  <c r="G94" i="10" s="1"/>
  <c r="E94" i="10"/>
  <c r="F94" i="10"/>
  <c r="C95" i="10"/>
  <c r="G95" i="10" s="1"/>
  <c r="D95" i="10"/>
  <c r="E95" i="10"/>
  <c r="F95" i="10"/>
  <c r="C96" i="10"/>
  <c r="D96" i="10"/>
  <c r="E96" i="10"/>
  <c r="F96" i="10"/>
  <c r="G96" i="10"/>
  <c r="H96" i="10" s="1"/>
  <c r="C97" i="10"/>
  <c r="D97" i="10"/>
  <c r="E97" i="10"/>
  <c r="F97" i="10"/>
  <c r="G97" i="10"/>
  <c r="I97" i="10" s="1"/>
  <c r="H97" i="10"/>
  <c r="C98" i="10"/>
  <c r="D98" i="10"/>
  <c r="G98" i="10" s="1"/>
  <c r="E98" i="10"/>
  <c r="F98" i="10"/>
  <c r="C99" i="10"/>
  <c r="D99" i="10"/>
  <c r="E99" i="10"/>
  <c r="F99" i="10"/>
  <c r="G99" i="10"/>
  <c r="H99" i="10" s="1"/>
  <c r="I99" i="10"/>
  <c r="C100" i="10"/>
  <c r="G100" i="10" s="1"/>
  <c r="D100" i="10"/>
  <c r="E100" i="10"/>
  <c r="F100" i="10"/>
  <c r="C101" i="10"/>
  <c r="D101" i="10"/>
  <c r="G101" i="10" s="1"/>
  <c r="E101" i="10"/>
  <c r="F101" i="10"/>
  <c r="C102" i="10"/>
  <c r="D102" i="10"/>
  <c r="G102" i="10" s="1"/>
  <c r="E102" i="10"/>
  <c r="F102" i="10"/>
  <c r="C103" i="10"/>
  <c r="G103" i="10" s="1"/>
  <c r="D103" i="10"/>
  <c r="E103" i="10"/>
  <c r="F103" i="10"/>
  <c r="C104" i="10"/>
  <c r="D104" i="10"/>
  <c r="E104" i="10"/>
  <c r="F104" i="10"/>
  <c r="G104" i="10"/>
  <c r="H104" i="10" s="1"/>
  <c r="C105" i="10"/>
  <c r="D105" i="10"/>
  <c r="E105" i="10"/>
  <c r="F105" i="10"/>
  <c r="G105" i="10"/>
  <c r="I105" i="10" s="1"/>
  <c r="H105" i="10"/>
  <c r="C106" i="10"/>
  <c r="D106" i="10"/>
  <c r="G106" i="10" s="1"/>
  <c r="E106" i="10"/>
  <c r="F106" i="10"/>
  <c r="C107" i="10"/>
  <c r="D107" i="10"/>
  <c r="E107" i="10"/>
  <c r="F107" i="10"/>
  <c r="G107" i="10"/>
  <c r="H107" i="10" s="1"/>
  <c r="I107" i="10"/>
  <c r="C108" i="10"/>
  <c r="D108" i="10"/>
  <c r="E108" i="10"/>
  <c r="F108" i="10"/>
  <c r="C109" i="10"/>
  <c r="D109" i="10"/>
  <c r="G109" i="10" s="1"/>
  <c r="E109" i="10"/>
  <c r="F109" i="10"/>
  <c r="C110" i="10"/>
  <c r="D110" i="10"/>
  <c r="G110" i="10" s="1"/>
  <c r="E110" i="10"/>
  <c r="F110" i="10"/>
  <c r="C111" i="10"/>
  <c r="G111" i="10" s="1"/>
  <c r="D111" i="10"/>
  <c r="E111" i="10"/>
  <c r="F111" i="10"/>
  <c r="C112" i="10"/>
  <c r="D112" i="10"/>
  <c r="E112" i="10"/>
  <c r="F112" i="10"/>
  <c r="G112" i="10"/>
  <c r="H112" i="10" s="1"/>
  <c r="C113" i="10"/>
  <c r="D113" i="10"/>
  <c r="E113" i="10"/>
  <c r="F113" i="10"/>
  <c r="G113" i="10"/>
  <c r="I113" i="10" s="1"/>
  <c r="H113" i="10"/>
  <c r="C114" i="10"/>
  <c r="D114" i="10"/>
  <c r="E114" i="10"/>
  <c r="F114" i="10"/>
  <c r="C115" i="10"/>
  <c r="D115" i="10"/>
  <c r="E115" i="10"/>
  <c r="F115" i="10"/>
  <c r="G115" i="10"/>
  <c r="H115" i="10" s="1"/>
  <c r="I115" i="10"/>
  <c r="C116" i="10"/>
  <c r="G116" i="10" s="1"/>
  <c r="D116" i="10"/>
  <c r="E116" i="10"/>
  <c r="F116" i="10"/>
  <c r="C117" i="10"/>
  <c r="D117" i="10"/>
  <c r="G117" i="10" s="1"/>
  <c r="E117" i="10"/>
  <c r="F117" i="10"/>
  <c r="C118" i="10"/>
  <c r="D118" i="10"/>
  <c r="G118" i="10" s="1"/>
  <c r="E118" i="10"/>
  <c r="F118" i="10"/>
  <c r="C119" i="10"/>
  <c r="D119" i="10"/>
  <c r="E119" i="10"/>
  <c r="F119" i="10"/>
  <c r="C120" i="10"/>
  <c r="D120" i="10"/>
  <c r="E120" i="10"/>
  <c r="F120" i="10"/>
  <c r="G120" i="10"/>
  <c r="H120" i="10" s="1"/>
  <c r="C121" i="10"/>
  <c r="D121" i="10"/>
  <c r="E121" i="10"/>
  <c r="F121" i="10"/>
  <c r="I121" i="10"/>
  <c r="H121" i="10"/>
  <c r="C122" i="10"/>
  <c r="D122" i="10"/>
  <c r="G122" i="10" s="1"/>
  <c r="E122" i="10"/>
  <c r="F122" i="10"/>
  <c r="C123" i="10"/>
  <c r="D123" i="10"/>
  <c r="E123" i="10"/>
  <c r="F123" i="10"/>
  <c r="G123" i="10"/>
  <c r="H123" i="10" s="1"/>
  <c r="I123" i="10"/>
  <c r="C124" i="10"/>
  <c r="G124" i="10" s="1"/>
  <c r="D124" i="10"/>
  <c r="E124" i="10"/>
  <c r="F124" i="10"/>
  <c r="C125" i="10"/>
  <c r="D125" i="10"/>
  <c r="E125" i="10"/>
  <c r="F125" i="10"/>
  <c r="C126" i="10"/>
  <c r="D126" i="10"/>
  <c r="G126" i="10" s="1"/>
  <c r="E126" i="10"/>
  <c r="F126" i="10"/>
  <c r="C127" i="10"/>
  <c r="G127" i="10" s="1"/>
  <c r="D127" i="10"/>
  <c r="E127" i="10"/>
  <c r="F127" i="10"/>
  <c r="C128" i="10"/>
  <c r="D128" i="10"/>
  <c r="E128" i="10"/>
  <c r="F128" i="10"/>
  <c r="G128" i="10"/>
  <c r="H128" i="10" s="1"/>
  <c r="C129" i="10"/>
  <c r="D129" i="10"/>
  <c r="E129" i="10"/>
  <c r="F129" i="10"/>
  <c r="G129" i="10"/>
  <c r="I129" i="10" s="1"/>
  <c r="H129" i="10"/>
  <c r="C130" i="10"/>
  <c r="D130" i="10"/>
  <c r="G130" i="10" s="1"/>
  <c r="E130" i="10"/>
  <c r="F130" i="10"/>
  <c r="B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5" i="10"/>
  <c r="B26" i="10"/>
  <c r="B27" i="10"/>
  <c r="B28" i="10"/>
  <c r="B29" i="10"/>
  <c r="B30" i="10"/>
  <c r="B31" i="10"/>
  <c r="B32" i="10"/>
  <c r="B33" i="10"/>
  <c r="B35" i="10"/>
  <c r="B36" i="10"/>
  <c r="B37" i="10"/>
  <c r="B38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8" i="10"/>
  <c r="B70" i="10"/>
  <c r="B72" i="10"/>
  <c r="B73" i="10"/>
  <c r="B76" i="10"/>
  <c r="B77" i="10"/>
  <c r="B78" i="10"/>
  <c r="B82" i="10"/>
  <c r="B83" i="10"/>
  <c r="B84" i="10"/>
  <c r="B85" i="10"/>
  <c r="B86" i="10"/>
  <c r="B87" i="10"/>
  <c r="B88" i="10"/>
  <c r="B89" i="10"/>
  <c r="B90" i="10"/>
  <c r="B91" i="10"/>
  <c r="B92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9" i="10"/>
  <c r="B110" i="10"/>
  <c r="B111" i="10"/>
  <c r="B112" i="10"/>
  <c r="B113" i="10"/>
  <c r="B115" i="10"/>
  <c r="B116" i="10"/>
  <c r="B117" i="10"/>
  <c r="B118" i="10"/>
  <c r="B120" i="10"/>
  <c r="B122" i="10"/>
  <c r="B123" i="10"/>
  <c r="B124" i="10"/>
  <c r="B126" i="10"/>
  <c r="B127" i="10"/>
  <c r="B128" i="10"/>
  <c r="B129" i="10"/>
  <c r="B130" i="10"/>
  <c r="B2" i="10"/>
  <c r="F132" i="13"/>
  <c r="E132" i="13"/>
  <c r="C3" i="13"/>
  <c r="D3" i="13"/>
  <c r="E3" i="13"/>
  <c r="F3" i="13"/>
  <c r="H3" i="13"/>
  <c r="C4" i="13"/>
  <c r="D4" i="13"/>
  <c r="G4" i="13" s="1"/>
  <c r="E4" i="13"/>
  <c r="F4" i="13"/>
  <c r="C5" i="13"/>
  <c r="D5" i="13"/>
  <c r="E5" i="13"/>
  <c r="F5" i="13"/>
  <c r="C6" i="13"/>
  <c r="D6" i="13"/>
  <c r="E6" i="13"/>
  <c r="F6" i="13"/>
  <c r="C7" i="13"/>
  <c r="G7" i="13" s="1"/>
  <c r="D7" i="13"/>
  <c r="E7" i="13"/>
  <c r="F7" i="13"/>
  <c r="C8" i="13"/>
  <c r="D8" i="13"/>
  <c r="E8" i="13"/>
  <c r="F8" i="13"/>
  <c r="G8" i="13"/>
  <c r="H8" i="13" s="1"/>
  <c r="C9" i="13"/>
  <c r="D9" i="13"/>
  <c r="E9" i="13"/>
  <c r="F9" i="13"/>
  <c r="G9" i="13"/>
  <c r="I9" i="13" s="1"/>
  <c r="H9" i="13"/>
  <c r="C10" i="13"/>
  <c r="D10" i="13"/>
  <c r="G10" i="13" s="1"/>
  <c r="E10" i="13"/>
  <c r="F10" i="13"/>
  <c r="C11" i="13"/>
  <c r="D11" i="13"/>
  <c r="E11" i="13"/>
  <c r="F11" i="13"/>
  <c r="G11" i="13"/>
  <c r="H11" i="13" s="1"/>
  <c r="I11" i="13"/>
  <c r="C12" i="13"/>
  <c r="D12" i="13"/>
  <c r="G12" i="13" s="1"/>
  <c r="E12" i="13"/>
  <c r="F12" i="13"/>
  <c r="C13" i="13"/>
  <c r="D13" i="13"/>
  <c r="G13" i="13" s="1"/>
  <c r="E13" i="13"/>
  <c r="F13" i="13"/>
  <c r="C14" i="13"/>
  <c r="D14" i="13"/>
  <c r="G14" i="13" s="1"/>
  <c r="E14" i="13"/>
  <c r="F14" i="13"/>
  <c r="C15" i="13"/>
  <c r="G15" i="13" s="1"/>
  <c r="D15" i="13"/>
  <c r="E15" i="13"/>
  <c r="F15" i="13"/>
  <c r="C16" i="13"/>
  <c r="D16" i="13"/>
  <c r="E16" i="13"/>
  <c r="F16" i="13"/>
  <c r="G16" i="13"/>
  <c r="H16" i="13" s="1"/>
  <c r="C17" i="13"/>
  <c r="D17" i="13"/>
  <c r="E17" i="13"/>
  <c r="F17" i="13"/>
  <c r="G17" i="13"/>
  <c r="I17" i="13" s="1"/>
  <c r="H17" i="13"/>
  <c r="C18" i="13"/>
  <c r="D18" i="13"/>
  <c r="G18" i="13" s="1"/>
  <c r="E18" i="13"/>
  <c r="F18" i="13"/>
  <c r="C19" i="13"/>
  <c r="D19" i="13"/>
  <c r="E19" i="13"/>
  <c r="F19" i="13"/>
  <c r="G19" i="13"/>
  <c r="H19" i="13" s="1"/>
  <c r="I19" i="13"/>
  <c r="C20" i="13"/>
  <c r="D20" i="13"/>
  <c r="G20" i="13" s="1"/>
  <c r="E20" i="13"/>
  <c r="F20" i="13"/>
  <c r="C21" i="13"/>
  <c r="D21" i="13"/>
  <c r="G21" i="13" s="1"/>
  <c r="E21" i="13"/>
  <c r="F21" i="13"/>
  <c r="C22" i="13"/>
  <c r="D22" i="13"/>
  <c r="G22" i="13" s="1"/>
  <c r="E22" i="13"/>
  <c r="F22" i="13"/>
  <c r="C23" i="13"/>
  <c r="D23" i="13"/>
  <c r="E23" i="13"/>
  <c r="F23" i="13"/>
  <c r="C24" i="13"/>
  <c r="D24" i="13"/>
  <c r="E24" i="13"/>
  <c r="F24" i="13"/>
  <c r="H24" i="13"/>
  <c r="C25" i="13"/>
  <c r="D25" i="13"/>
  <c r="E25" i="13"/>
  <c r="F25" i="13"/>
  <c r="G25" i="13"/>
  <c r="I25" i="13" s="1"/>
  <c r="H25" i="13"/>
  <c r="C26" i="13"/>
  <c r="D26" i="13"/>
  <c r="G26" i="13" s="1"/>
  <c r="E26" i="13"/>
  <c r="F26" i="13"/>
  <c r="C27" i="13"/>
  <c r="D27" i="13"/>
  <c r="E27" i="13"/>
  <c r="F27" i="13"/>
  <c r="G27" i="13"/>
  <c r="H27" i="13" s="1"/>
  <c r="I27" i="13"/>
  <c r="C28" i="13"/>
  <c r="D28" i="13"/>
  <c r="G28" i="13" s="1"/>
  <c r="E28" i="13"/>
  <c r="F28" i="13"/>
  <c r="C29" i="13"/>
  <c r="D29" i="13"/>
  <c r="G29" i="13" s="1"/>
  <c r="E29" i="13"/>
  <c r="F29" i="13"/>
  <c r="C30" i="13"/>
  <c r="D30" i="13"/>
  <c r="G30" i="13" s="1"/>
  <c r="E30" i="13"/>
  <c r="F30" i="13"/>
  <c r="C31" i="13"/>
  <c r="G31" i="13" s="1"/>
  <c r="D31" i="13"/>
  <c r="E31" i="13"/>
  <c r="F31" i="13"/>
  <c r="C32" i="13"/>
  <c r="D32" i="13"/>
  <c r="E32" i="13"/>
  <c r="F32" i="13"/>
  <c r="G32" i="13"/>
  <c r="H32" i="13" s="1"/>
  <c r="C33" i="13"/>
  <c r="D33" i="13"/>
  <c r="E33" i="13"/>
  <c r="F33" i="13"/>
  <c r="G33" i="13"/>
  <c r="I33" i="13" s="1"/>
  <c r="H33" i="13"/>
  <c r="C34" i="13"/>
  <c r="D34" i="13"/>
  <c r="E34" i="13"/>
  <c r="F34" i="13"/>
  <c r="C35" i="13"/>
  <c r="D35" i="13"/>
  <c r="E35" i="13"/>
  <c r="F35" i="13"/>
  <c r="G35" i="13"/>
  <c r="H35" i="13" s="1"/>
  <c r="I35" i="13"/>
  <c r="C36" i="13"/>
  <c r="D36" i="13"/>
  <c r="E36" i="13"/>
  <c r="F36" i="13"/>
  <c r="C37" i="13"/>
  <c r="D37" i="13"/>
  <c r="G37" i="13" s="1"/>
  <c r="E37" i="13"/>
  <c r="F37" i="13"/>
  <c r="C38" i="13"/>
  <c r="D38" i="13"/>
  <c r="G38" i="13" s="1"/>
  <c r="E38" i="13"/>
  <c r="F38" i="13"/>
  <c r="C39" i="13"/>
  <c r="D39" i="13"/>
  <c r="E39" i="13"/>
  <c r="F39" i="13"/>
  <c r="C40" i="13"/>
  <c r="D40" i="13"/>
  <c r="E40" i="13"/>
  <c r="F40" i="13"/>
  <c r="G40" i="13"/>
  <c r="H40" i="13" s="1"/>
  <c r="C41" i="13"/>
  <c r="D41" i="13"/>
  <c r="E41" i="13"/>
  <c r="F41" i="13"/>
  <c r="G41" i="13"/>
  <c r="I41" i="13" s="1"/>
  <c r="H41" i="13"/>
  <c r="C42" i="13"/>
  <c r="G42" i="13" s="1"/>
  <c r="D42" i="13"/>
  <c r="E42" i="13"/>
  <c r="F42" i="13"/>
  <c r="C43" i="13"/>
  <c r="D43" i="13"/>
  <c r="E43" i="13"/>
  <c r="F43" i="13"/>
  <c r="G43" i="13"/>
  <c r="H43" i="13" s="1"/>
  <c r="I43" i="13"/>
  <c r="C44" i="13"/>
  <c r="D44" i="13"/>
  <c r="G44" i="13" s="1"/>
  <c r="E44" i="13"/>
  <c r="F44" i="13"/>
  <c r="C45" i="13"/>
  <c r="D45" i="13"/>
  <c r="G45" i="13" s="1"/>
  <c r="E45" i="13"/>
  <c r="F45" i="13"/>
  <c r="C46" i="13"/>
  <c r="D46" i="13"/>
  <c r="G46" i="13" s="1"/>
  <c r="E46" i="13"/>
  <c r="F46" i="13"/>
  <c r="C47" i="13"/>
  <c r="G47" i="13" s="1"/>
  <c r="D47" i="13"/>
  <c r="E47" i="13"/>
  <c r="F47" i="13"/>
  <c r="C48" i="13"/>
  <c r="D48" i="13"/>
  <c r="E48" i="13"/>
  <c r="F48" i="13"/>
  <c r="G48" i="13"/>
  <c r="H48" i="13" s="1"/>
  <c r="C49" i="13"/>
  <c r="D49" i="13"/>
  <c r="E49" i="13"/>
  <c r="F49" i="13"/>
  <c r="G49" i="13"/>
  <c r="I49" i="13" s="1"/>
  <c r="H49" i="13"/>
  <c r="C50" i="13"/>
  <c r="G50" i="13" s="1"/>
  <c r="D50" i="13"/>
  <c r="E50" i="13"/>
  <c r="F50" i="13"/>
  <c r="C51" i="13"/>
  <c r="D51" i="13"/>
  <c r="E51" i="13"/>
  <c r="F51" i="13"/>
  <c r="G51" i="13"/>
  <c r="H51" i="13" s="1"/>
  <c r="I51" i="13"/>
  <c r="C52" i="13"/>
  <c r="D52" i="13"/>
  <c r="G52" i="13" s="1"/>
  <c r="E52" i="13"/>
  <c r="F52" i="13"/>
  <c r="C53" i="13"/>
  <c r="D53" i="13"/>
  <c r="G53" i="13" s="1"/>
  <c r="E53" i="13"/>
  <c r="F53" i="13"/>
  <c r="C54" i="13"/>
  <c r="D54" i="13"/>
  <c r="G54" i="13" s="1"/>
  <c r="E54" i="13"/>
  <c r="F54" i="13"/>
  <c r="C55" i="13"/>
  <c r="G55" i="13" s="1"/>
  <c r="D55" i="13"/>
  <c r="E55" i="13"/>
  <c r="F55" i="13"/>
  <c r="C56" i="13"/>
  <c r="D56" i="13"/>
  <c r="E56" i="13"/>
  <c r="F56" i="13"/>
  <c r="G56" i="13"/>
  <c r="H56" i="13" s="1"/>
  <c r="C57" i="13"/>
  <c r="D57" i="13"/>
  <c r="E57" i="13"/>
  <c r="F57" i="13"/>
  <c r="G57" i="13"/>
  <c r="I57" i="13" s="1"/>
  <c r="H57" i="13"/>
  <c r="C58" i="13"/>
  <c r="G58" i="13" s="1"/>
  <c r="D58" i="13"/>
  <c r="E58" i="13"/>
  <c r="F58" i="13"/>
  <c r="C59" i="13"/>
  <c r="D59" i="13"/>
  <c r="E59" i="13"/>
  <c r="F59" i="13"/>
  <c r="G59" i="13"/>
  <c r="H59" i="13" s="1"/>
  <c r="I59" i="13"/>
  <c r="C60" i="13"/>
  <c r="D60" i="13"/>
  <c r="G60" i="13" s="1"/>
  <c r="E60" i="13"/>
  <c r="F60" i="13"/>
  <c r="C61" i="13"/>
  <c r="D61" i="13"/>
  <c r="G61" i="13" s="1"/>
  <c r="E61" i="13"/>
  <c r="F61" i="13"/>
  <c r="C62" i="13"/>
  <c r="D62" i="13"/>
  <c r="G62" i="13" s="1"/>
  <c r="E62" i="13"/>
  <c r="F62" i="13"/>
  <c r="C63" i="13"/>
  <c r="G63" i="13" s="1"/>
  <c r="D63" i="13"/>
  <c r="E63" i="13"/>
  <c r="F63" i="13"/>
  <c r="C64" i="13"/>
  <c r="D64" i="13"/>
  <c r="E64" i="13"/>
  <c r="F64" i="13"/>
  <c r="G64" i="13"/>
  <c r="H64" i="13" s="1"/>
  <c r="C65" i="13"/>
  <c r="D65" i="13"/>
  <c r="E65" i="13"/>
  <c r="F65" i="13"/>
  <c r="G65" i="13"/>
  <c r="I65" i="13" s="1"/>
  <c r="H65" i="13"/>
  <c r="C66" i="13"/>
  <c r="G66" i="13" s="1"/>
  <c r="D66" i="13"/>
  <c r="E66" i="13"/>
  <c r="F66" i="13"/>
  <c r="C67" i="13"/>
  <c r="D67" i="13"/>
  <c r="E67" i="13"/>
  <c r="F67" i="13"/>
  <c r="H67" i="13"/>
  <c r="I67" i="13"/>
  <c r="C68" i="13"/>
  <c r="D68" i="13"/>
  <c r="E68" i="13"/>
  <c r="F68" i="13"/>
  <c r="C69" i="13"/>
  <c r="D69" i="13"/>
  <c r="E69" i="13"/>
  <c r="F69" i="13"/>
  <c r="C70" i="13"/>
  <c r="D70" i="13"/>
  <c r="G70" i="13" s="1"/>
  <c r="E70" i="13"/>
  <c r="F70" i="13"/>
  <c r="C71" i="13"/>
  <c r="D71" i="13"/>
  <c r="E71" i="13"/>
  <c r="F71" i="13"/>
  <c r="C72" i="13"/>
  <c r="D72" i="13"/>
  <c r="E72" i="13"/>
  <c r="F72" i="13"/>
  <c r="G72" i="13"/>
  <c r="H72" i="13" s="1"/>
  <c r="C73" i="13"/>
  <c r="D73" i="13"/>
  <c r="E73" i="13"/>
  <c r="F73" i="13"/>
  <c r="G73" i="13"/>
  <c r="I73" i="13" s="1"/>
  <c r="H73" i="13"/>
  <c r="C74" i="13"/>
  <c r="D74" i="13"/>
  <c r="E74" i="13"/>
  <c r="F74" i="13"/>
  <c r="C75" i="13"/>
  <c r="D75" i="13"/>
  <c r="E75" i="13"/>
  <c r="F75" i="13"/>
  <c r="H75" i="13"/>
  <c r="I75" i="13"/>
  <c r="C76" i="13"/>
  <c r="D76" i="13"/>
  <c r="G76" i="13" s="1"/>
  <c r="E76" i="13"/>
  <c r="F76" i="13"/>
  <c r="C77" i="13"/>
  <c r="D77" i="13"/>
  <c r="G77" i="13" s="1"/>
  <c r="E77" i="13"/>
  <c r="F77" i="13"/>
  <c r="C78" i="13"/>
  <c r="D78" i="13"/>
  <c r="G78" i="13" s="1"/>
  <c r="E78" i="13"/>
  <c r="F78" i="13"/>
  <c r="C79" i="13"/>
  <c r="D79" i="13"/>
  <c r="E79" i="13"/>
  <c r="F79" i="13"/>
  <c r="C80" i="13"/>
  <c r="D80" i="13"/>
  <c r="E80" i="13"/>
  <c r="F80" i="13"/>
  <c r="H80" i="13"/>
  <c r="C81" i="13"/>
  <c r="D81" i="13"/>
  <c r="E81" i="13"/>
  <c r="F81" i="13"/>
  <c r="I81" i="13"/>
  <c r="H81" i="13"/>
  <c r="C82" i="13"/>
  <c r="D82" i="13"/>
  <c r="G82" i="13" s="1"/>
  <c r="E82" i="13"/>
  <c r="F82" i="13"/>
  <c r="C83" i="13"/>
  <c r="D83" i="13"/>
  <c r="E83" i="13"/>
  <c r="F83" i="13"/>
  <c r="G83" i="13"/>
  <c r="H83" i="13" s="1"/>
  <c r="I83" i="13"/>
  <c r="C84" i="13"/>
  <c r="D84" i="13"/>
  <c r="G84" i="13" s="1"/>
  <c r="E84" i="13"/>
  <c r="F84" i="13"/>
  <c r="C85" i="13"/>
  <c r="D85" i="13"/>
  <c r="G85" i="13" s="1"/>
  <c r="E85" i="13"/>
  <c r="F85" i="13"/>
  <c r="C86" i="13"/>
  <c r="D86" i="13"/>
  <c r="G86" i="13" s="1"/>
  <c r="E86" i="13"/>
  <c r="F86" i="13"/>
  <c r="C87" i="13"/>
  <c r="G87" i="13" s="1"/>
  <c r="D87" i="13"/>
  <c r="E87" i="13"/>
  <c r="F87" i="13"/>
  <c r="C88" i="13"/>
  <c r="D88" i="13"/>
  <c r="E88" i="13"/>
  <c r="F88" i="13"/>
  <c r="G88" i="13"/>
  <c r="H88" i="13" s="1"/>
  <c r="C89" i="13"/>
  <c r="D89" i="13"/>
  <c r="E89" i="13"/>
  <c r="F89" i="13"/>
  <c r="G89" i="13"/>
  <c r="I89" i="13" s="1"/>
  <c r="H89" i="13"/>
  <c r="C90" i="13"/>
  <c r="D90" i="13"/>
  <c r="G90" i="13" s="1"/>
  <c r="E90" i="13"/>
  <c r="F90" i="13"/>
  <c r="C91" i="13"/>
  <c r="D91" i="13"/>
  <c r="E91" i="13"/>
  <c r="F91" i="13"/>
  <c r="G91" i="13"/>
  <c r="H91" i="13" s="1"/>
  <c r="I91" i="13"/>
  <c r="C92" i="13"/>
  <c r="D92" i="13"/>
  <c r="G92" i="13" s="1"/>
  <c r="E92" i="13"/>
  <c r="F92" i="13"/>
  <c r="C93" i="13"/>
  <c r="D93" i="13"/>
  <c r="E93" i="13"/>
  <c r="F93" i="13"/>
  <c r="C94" i="13"/>
  <c r="D94" i="13"/>
  <c r="G94" i="13" s="1"/>
  <c r="E94" i="13"/>
  <c r="F94" i="13"/>
  <c r="C95" i="13"/>
  <c r="G95" i="13" s="1"/>
  <c r="D95" i="13"/>
  <c r="E95" i="13"/>
  <c r="F95" i="13"/>
  <c r="C96" i="13"/>
  <c r="D96" i="13"/>
  <c r="E96" i="13"/>
  <c r="F96" i="13"/>
  <c r="G96" i="13"/>
  <c r="H96" i="13" s="1"/>
  <c r="C97" i="13"/>
  <c r="D97" i="13"/>
  <c r="E97" i="13"/>
  <c r="F97" i="13"/>
  <c r="G97" i="13"/>
  <c r="I97" i="13" s="1"/>
  <c r="H97" i="13"/>
  <c r="C98" i="13"/>
  <c r="D98" i="13"/>
  <c r="G98" i="13" s="1"/>
  <c r="E98" i="13"/>
  <c r="F98" i="13"/>
  <c r="C99" i="13"/>
  <c r="D99" i="13"/>
  <c r="E99" i="13"/>
  <c r="F99" i="13"/>
  <c r="G99" i="13"/>
  <c r="H99" i="13" s="1"/>
  <c r="I99" i="13"/>
  <c r="C100" i="13"/>
  <c r="D100" i="13"/>
  <c r="G100" i="13" s="1"/>
  <c r="E100" i="13"/>
  <c r="F100" i="13"/>
  <c r="C101" i="13"/>
  <c r="D101" i="13"/>
  <c r="G101" i="13" s="1"/>
  <c r="E101" i="13"/>
  <c r="F101" i="13"/>
  <c r="C102" i="13"/>
  <c r="D102" i="13"/>
  <c r="G102" i="13" s="1"/>
  <c r="E102" i="13"/>
  <c r="F102" i="13"/>
  <c r="C103" i="13"/>
  <c r="G103" i="13" s="1"/>
  <c r="D103" i="13"/>
  <c r="E103" i="13"/>
  <c r="F103" i="13"/>
  <c r="C104" i="13"/>
  <c r="D104" i="13"/>
  <c r="E104" i="13"/>
  <c r="F104" i="13"/>
  <c r="G104" i="13"/>
  <c r="H104" i="13" s="1"/>
  <c r="C105" i="13"/>
  <c r="D105" i="13"/>
  <c r="E105" i="13"/>
  <c r="F105" i="13"/>
  <c r="G105" i="13"/>
  <c r="I105" i="13" s="1"/>
  <c r="H105" i="13"/>
  <c r="C106" i="13"/>
  <c r="D106" i="13"/>
  <c r="G106" i="13" s="1"/>
  <c r="E106" i="13"/>
  <c r="F106" i="13"/>
  <c r="C107" i="13"/>
  <c r="D107" i="13"/>
  <c r="E107" i="13"/>
  <c r="F107" i="13"/>
  <c r="G107" i="13"/>
  <c r="H107" i="13" s="1"/>
  <c r="I107" i="13"/>
  <c r="C108" i="13"/>
  <c r="D108" i="13"/>
  <c r="E108" i="13"/>
  <c r="F108" i="13"/>
  <c r="C109" i="13"/>
  <c r="D109" i="13"/>
  <c r="G109" i="13" s="1"/>
  <c r="E109" i="13"/>
  <c r="F109" i="13"/>
  <c r="C110" i="13"/>
  <c r="D110" i="13"/>
  <c r="G110" i="13" s="1"/>
  <c r="E110" i="13"/>
  <c r="F110" i="13"/>
  <c r="C111" i="13"/>
  <c r="G111" i="13" s="1"/>
  <c r="D111" i="13"/>
  <c r="E111" i="13"/>
  <c r="F111" i="13"/>
  <c r="C112" i="13"/>
  <c r="D112" i="13"/>
  <c r="E112" i="13"/>
  <c r="F112" i="13"/>
  <c r="G112" i="13"/>
  <c r="H112" i="13" s="1"/>
  <c r="C113" i="13"/>
  <c r="D113" i="13"/>
  <c r="E113" i="13"/>
  <c r="F113" i="13"/>
  <c r="G113" i="13"/>
  <c r="I113" i="13" s="1"/>
  <c r="H113" i="13"/>
  <c r="C114" i="13"/>
  <c r="D114" i="13"/>
  <c r="E114" i="13"/>
  <c r="F114" i="13"/>
  <c r="C115" i="13"/>
  <c r="D115" i="13"/>
  <c r="E115" i="13"/>
  <c r="F115" i="13"/>
  <c r="G115" i="13"/>
  <c r="H115" i="13" s="1"/>
  <c r="I115" i="13"/>
  <c r="C116" i="13"/>
  <c r="D116" i="13"/>
  <c r="G116" i="13" s="1"/>
  <c r="E116" i="13"/>
  <c r="F116" i="13"/>
  <c r="C117" i="13"/>
  <c r="D117" i="13"/>
  <c r="G117" i="13" s="1"/>
  <c r="E117" i="13"/>
  <c r="F117" i="13"/>
  <c r="C118" i="13"/>
  <c r="D118" i="13"/>
  <c r="G118" i="13" s="1"/>
  <c r="E118" i="13"/>
  <c r="F118" i="13"/>
  <c r="C119" i="13"/>
  <c r="D119" i="13"/>
  <c r="E119" i="13"/>
  <c r="F119" i="13"/>
  <c r="C120" i="13"/>
  <c r="D120" i="13"/>
  <c r="E120" i="13"/>
  <c r="F120" i="13"/>
  <c r="G120" i="13"/>
  <c r="H120" i="13" s="1"/>
  <c r="C121" i="13"/>
  <c r="D121" i="13"/>
  <c r="E121" i="13"/>
  <c r="F121" i="13"/>
  <c r="I121" i="13"/>
  <c r="H121" i="13"/>
  <c r="C122" i="13"/>
  <c r="G122" i="13" s="1"/>
  <c r="D122" i="13"/>
  <c r="E122" i="13"/>
  <c r="F122" i="13"/>
  <c r="C123" i="13"/>
  <c r="D123" i="13"/>
  <c r="E123" i="13"/>
  <c r="F123" i="13"/>
  <c r="G123" i="13"/>
  <c r="H123" i="13" s="1"/>
  <c r="I123" i="13"/>
  <c r="C124" i="13"/>
  <c r="D124" i="13"/>
  <c r="G124" i="13" s="1"/>
  <c r="E124" i="13"/>
  <c r="F124" i="13"/>
  <c r="C125" i="13"/>
  <c r="D125" i="13"/>
  <c r="E125" i="13"/>
  <c r="F125" i="13"/>
  <c r="C126" i="13"/>
  <c r="D126" i="13"/>
  <c r="G126" i="13" s="1"/>
  <c r="E126" i="13"/>
  <c r="F126" i="13"/>
  <c r="C127" i="13"/>
  <c r="G127" i="13" s="1"/>
  <c r="D127" i="13"/>
  <c r="E127" i="13"/>
  <c r="F127" i="13"/>
  <c r="C128" i="13"/>
  <c r="D128" i="13"/>
  <c r="E128" i="13"/>
  <c r="F128" i="13"/>
  <c r="G128" i="13"/>
  <c r="H128" i="13" s="1"/>
  <c r="C129" i="13"/>
  <c r="D129" i="13"/>
  <c r="E129" i="13"/>
  <c r="F129" i="13"/>
  <c r="G129" i="13"/>
  <c r="I129" i="13" s="1"/>
  <c r="H129" i="13"/>
  <c r="C130" i="13"/>
  <c r="D130" i="13"/>
  <c r="G130" i="13" s="1"/>
  <c r="E130" i="13"/>
  <c r="F130" i="13"/>
  <c r="F132" i="9"/>
  <c r="E132" i="9"/>
  <c r="C3" i="9"/>
  <c r="D3" i="9"/>
  <c r="E3" i="9"/>
  <c r="F3" i="9"/>
  <c r="H3" i="9"/>
  <c r="C4" i="9"/>
  <c r="D4" i="9"/>
  <c r="G4" i="9" s="1"/>
  <c r="E4" i="9"/>
  <c r="F4" i="9"/>
  <c r="C5" i="9"/>
  <c r="D5" i="9"/>
  <c r="E5" i="9"/>
  <c r="F5" i="9"/>
  <c r="C6" i="9"/>
  <c r="D6" i="9"/>
  <c r="E6" i="9"/>
  <c r="F6" i="9"/>
  <c r="C7" i="9"/>
  <c r="G7" i="9" s="1"/>
  <c r="D7" i="9"/>
  <c r="E7" i="9"/>
  <c r="F7" i="9"/>
  <c r="C8" i="9"/>
  <c r="D8" i="9"/>
  <c r="E8" i="9"/>
  <c r="F8" i="9"/>
  <c r="G8" i="9"/>
  <c r="H8" i="9" s="1"/>
  <c r="C9" i="9"/>
  <c r="D9" i="9"/>
  <c r="E9" i="9"/>
  <c r="F9" i="9"/>
  <c r="G9" i="9"/>
  <c r="I9" i="9" s="1"/>
  <c r="H9" i="9"/>
  <c r="C10" i="9"/>
  <c r="D10" i="9"/>
  <c r="G10" i="9" s="1"/>
  <c r="E10" i="9"/>
  <c r="F10" i="9"/>
  <c r="C11" i="9"/>
  <c r="D11" i="9"/>
  <c r="E11" i="9"/>
  <c r="F11" i="9"/>
  <c r="G11" i="9"/>
  <c r="H11" i="9" s="1"/>
  <c r="C12" i="9"/>
  <c r="D12" i="9"/>
  <c r="G12" i="9" s="1"/>
  <c r="E12" i="9"/>
  <c r="F12" i="9"/>
  <c r="C13" i="9"/>
  <c r="D13" i="9"/>
  <c r="G13" i="9" s="1"/>
  <c r="E13" i="9"/>
  <c r="F13" i="9"/>
  <c r="C14" i="9"/>
  <c r="D14" i="9"/>
  <c r="G14" i="9" s="1"/>
  <c r="E14" i="9"/>
  <c r="F14" i="9"/>
  <c r="C15" i="9"/>
  <c r="G15" i="9" s="1"/>
  <c r="D15" i="9"/>
  <c r="E15" i="9"/>
  <c r="F15" i="9"/>
  <c r="C16" i="9"/>
  <c r="D16" i="9"/>
  <c r="E16" i="9"/>
  <c r="F16" i="9"/>
  <c r="G16" i="9"/>
  <c r="H16" i="9" s="1"/>
  <c r="C17" i="9"/>
  <c r="D17" i="9"/>
  <c r="E17" i="9"/>
  <c r="F17" i="9"/>
  <c r="G17" i="9"/>
  <c r="I17" i="9" s="1"/>
  <c r="H17" i="9"/>
  <c r="C18" i="9"/>
  <c r="D18" i="9"/>
  <c r="G18" i="9" s="1"/>
  <c r="E18" i="9"/>
  <c r="F18" i="9"/>
  <c r="C19" i="9"/>
  <c r="D19" i="9"/>
  <c r="E19" i="9"/>
  <c r="F19" i="9"/>
  <c r="G19" i="9"/>
  <c r="H19" i="9" s="1"/>
  <c r="C20" i="9"/>
  <c r="G20" i="9" s="1"/>
  <c r="D20" i="9"/>
  <c r="E20" i="9"/>
  <c r="F20" i="9"/>
  <c r="C21" i="9"/>
  <c r="D21" i="9"/>
  <c r="G21" i="9" s="1"/>
  <c r="E21" i="9"/>
  <c r="F21" i="9"/>
  <c r="C22" i="9"/>
  <c r="D22" i="9"/>
  <c r="G22" i="9" s="1"/>
  <c r="E22" i="9"/>
  <c r="F22" i="9"/>
  <c r="C23" i="9"/>
  <c r="D23" i="9"/>
  <c r="E23" i="9"/>
  <c r="F23" i="9"/>
  <c r="C24" i="9"/>
  <c r="D24" i="9"/>
  <c r="E24" i="9"/>
  <c r="F24" i="9"/>
  <c r="H24" i="9"/>
  <c r="C25" i="9"/>
  <c r="D25" i="9"/>
  <c r="E25" i="9"/>
  <c r="F25" i="9"/>
  <c r="G25" i="9"/>
  <c r="I25" i="9" s="1"/>
  <c r="H25" i="9"/>
  <c r="C26" i="9"/>
  <c r="D26" i="9"/>
  <c r="G26" i="9" s="1"/>
  <c r="E26" i="9"/>
  <c r="F26" i="9"/>
  <c r="C27" i="9"/>
  <c r="D27" i="9"/>
  <c r="E27" i="9"/>
  <c r="F27" i="9"/>
  <c r="G27" i="9"/>
  <c r="H27" i="9" s="1"/>
  <c r="C28" i="9"/>
  <c r="G28" i="9" s="1"/>
  <c r="D28" i="9"/>
  <c r="E28" i="9"/>
  <c r="F28" i="9"/>
  <c r="C29" i="9"/>
  <c r="D29" i="9"/>
  <c r="G29" i="9" s="1"/>
  <c r="E29" i="9"/>
  <c r="F29" i="9"/>
  <c r="C30" i="9"/>
  <c r="D30" i="9"/>
  <c r="G30" i="9" s="1"/>
  <c r="E30" i="9"/>
  <c r="F30" i="9"/>
  <c r="C31" i="9"/>
  <c r="G31" i="9" s="1"/>
  <c r="D31" i="9"/>
  <c r="E31" i="9"/>
  <c r="F31" i="9"/>
  <c r="C32" i="9"/>
  <c r="D32" i="9"/>
  <c r="E32" i="9"/>
  <c r="F32" i="9"/>
  <c r="G32" i="9"/>
  <c r="H32" i="9" s="1"/>
  <c r="C33" i="9"/>
  <c r="D33" i="9"/>
  <c r="E33" i="9"/>
  <c r="F33" i="9"/>
  <c r="G33" i="9"/>
  <c r="I33" i="9" s="1"/>
  <c r="H33" i="9"/>
  <c r="C34" i="9"/>
  <c r="D34" i="9"/>
  <c r="G132" i="9" s="1"/>
  <c r="E34" i="9"/>
  <c r="F34" i="9"/>
  <c r="C35" i="9"/>
  <c r="D35" i="9"/>
  <c r="E35" i="9"/>
  <c r="F35" i="9"/>
  <c r="G35" i="9"/>
  <c r="H35" i="9" s="1"/>
  <c r="I35" i="9"/>
  <c r="C36" i="9"/>
  <c r="D36" i="9"/>
  <c r="E36" i="9"/>
  <c r="F36" i="9"/>
  <c r="C37" i="9"/>
  <c r="D37" i="9"/>
  <c r="G37" i="9" s="1"/>
  <c r="E37" i="9"/>
  <c r="F37" i="9"/>
  <c r="C38" i="9"/>
  <c r="D38" i="9"/>
  <c r="G38" i="9" s="1"/>
  <c r="E38" i="9"/>
  <c r="F38" i="9"/>
  <c r="C39" i="9"/>
  <c r="D39" i="9"/>
  <c r="E39" i="9"/>
  <c r="F39" i="9"/>
  <c r="C40" i="9"/>
  <c r="D40" i="9"/>
  <c r="E40" i="9"/>
  <c r="F40" i="9"/>
  <c r="G40" i="9"/>
  <c r="H40" i="9" s="1"/>
  <c r="C41" i="9"/>
  <c r="D41" i="9"/>
  <c r="E41" i="9"/>
  <c r="F41" i="9"/>
  <c r="G41" i="9"/>
  <c r="I41" i="9" s="1"/>
  <c r="H41" i="9"/>
  <c r="C42" i="9"/>
  <c r="D42" i="9"/>
  <c r="G42" i="9" s="1"/>
  <c r="E42" i="9"/>
  <c r="F42" i="9"/>
  <c r="C43" i="9"/>
  <c r="D43" i="9"/>
  <c r="E43" i="9"/>
  <c r="F43" i="9"/>
  <c r="G43" i="9"/>
  <c r="H43" i="9" s="1"/>
  <c r="I43" i="9"/>
  <c r="C44" i="9"/>
  <c r="D44" i="9"/>
  <c r="G44" i="9" s="1"/>
  <c r="E44" i="9"/>
  <c r="F44" i="9"/>
  <c r="C45" i="9"/>
  <c r="D45" i="9"/>
  <c r="G45" i="9" s="1"/>
  <c r="E45" i="9"/>
  <c r="F45" i="9"/>
  <c r="C46" i="9"/>
  <c r="D46" i="9"/>
  <c r="G46" i="9" s="1"/>
  <c r="E46" i="9"/>
  <c r="F46" i="9"/>
  <c r="C47" i="9"/>
  <c r="G47" i="9" s="1"/>
  <c r="D47" i="9"/>
  <c r="E47" i="9"/>
  <c r="F47" i="9"/>
  <c r="C48" i="9"/>
  <c r="D48" i="9"/>
  <c r="E48" i="9"/>
  <c r="F48" i="9"/>
  <c r="G48" i="9"/>
  <c r="H48" i="9" s="1"/>
  <c r="C49" i="9"/>
  <c r="D49" i="9"/>
  <c r="E49" i="9"/>
  <c r="F49" i="9"/>
  <c r="G49" i="9"/>
  <c r="I49" i="9" s="1"/>
  <c r="H49" i="9"/>
  <c r="C50" i="9"/>
  <c r="D50" i="9"/>
  <c r="G50" i="9" s="1"/>
  <c r="E50" i="9"/>
  <c r="F50" i="9"/>
  <c r="C51" i="9"/>
  <c r="D51" i="9"/>
  <c r="E51" i="9"/>
  <c r="F51" i="9"/>
  <c r="G51" i="9"/>
  <c r="H51" i="9" s="1"/>
  <c r="I51" i="9"/>
  <c r="C52" i="9"/>
  <c r="G52" i="9" s="1"/>
  <c r="D52" i="9"/>
  <c r="E52" i="9"/>
  <c r="F52" i="9"/>
  <c r="C53" i="9"/>
  <c r="D53" i="9"/>
  <c r="G53" i="9" s="1"/>
  <c r="E53" i="9"/>
  <c r="F53" i="9"/>
  <c r="C54" i="9"/>
  <c r="D54" i="9"/>
  <c r="G54" i="9" s="1"/>
  <c r="E54" i="9"/>
  <c r="F54" i="9"/>
  <c r="C55" i="9"/>
  <c r="G55" i="9" s="1"/>
  <c r="D55" i="9"/>
  <c r="E55" i="9"/>
  <c r="F55" i="9"/>
  <c r="C56" i="9"/>
  <c r="D56" i="9"/>
  <c r="E56" i="9"/>
  <c r="F56" i="9"/>
  <c r="G56" i="9"/>
  <c r="H56" i="9" s="1"/>
  <c r="C57" i="9"/>
  <c r="D57" i="9"/>
  <c r="E57" i="9"/>
  <c r="F57" i="9"/>
  <c r="G57" i="9"/>
  <c r="I57" i="9" s="1"/>
  <c r="H57" i="9"/>
  <c r="C58" i="9"/>
  <c r="D58" i="9"/>
  <c r="G58" i="9" s="1"/>
  <c r="E58" i="9"/>
  <c r="F58" i="9"/>
  <c r="C59" i="9"/>
  <c r="D59" i="9"/>
  <c r="E59" i="9"/>
  <c r="F59" i="9"/>
  <c r="G59" i="9"/>
  <c r="H59" i="9" s="1"/>
  <c r="I59" i="9"/>
  <c r="C60" i="9"/>
  <c r="G60" i="9" s="1"/>
  <c r="D60" i="9"/>
  <c r="E60" i="9"/>
  <c r="F60" i="9"/>
  <c r="C61" i="9"/>
  <c r="D61" i="9"/>
  <c r="G61" i="9" s="1"/>
  <c r="E61" i="9"/>
  <c r="F61" i="9"/>
  <c r="C62" i="9"/>
  <c r="D62" i="9"/>
  <c r="G62" i="9" s="1"/>
  <c r="E62" i="9"/>
  <c r="F62" i="9"/>
  <c r="C63" i="9"/>
  <c r="G63" i="9" s="1"/>
  <c r="D63" i="9"/>
  <c r="E63" i="9"/>
  <c r="F63" i="9"/>
  <c r="C64" i="9"/>
  <c r="D64" i="9"/>
  <c r="E64" i="9"/>
  <c r="F64" i="9"/>
  <c r="G64" i="9"/>
  <c r="H64" i="9" s="1"/>
  <c r="C65" i="9"/>
  <c r="D65" i="9"/>
  <c r="E65" i="9"/>
  <c r="F65" i="9"/>
  <c r="G65" i="9"/>
  <c r="I65" i="9" s="1"/>
  <c r="H65" i="9"/>
  <c r="C66" i="9"/>
  <c r="D66" i="9"/>
  <c r="G66" i="9" s="1"/>
  <c r="E66" i="9"/>
  <c r="F66" i="9"/>
  <c r="C67" i="9"/>
  <c r="D67" i="9"/>
  <c r="E67" i="9"/>
  <c r="F67" i="9"/>
  <c r="H67" i="9"/>
  <c r="C68" i="9"/>
  <c r="D68" i="9"/>
  <c r="E68" i="9"/>
  <c r="F68" i="9"/>
  <c r="C69" i="9"/>
  <c r="D69" i="9"/>
  <c r="E69" i="9"/>
  <c r="F69" i="9"/>
  <c r="C70" i="9"/>
  <c r="D70" i="9"/>
  <c r="G70" i="9" s="1"/>
  <c r="E70" i="9"/>
  <c r="F70" i="9"/>
  <c r="C71" i="9"/>
  <c r="D71" i="9"/>
  <c r="E71" i="9"/>
  <c r="F71" i="9"/>
  <c r="C72" i="9"/>
  <c r="D72" i="9"/>
  <c r="E72" i="9"/>
  <c r="F72" i="9"/>
  <c r="G72" i="9"/>
  <c r="H72" i="9" s="1"/>
  <c r="C73" i="9"/>
  <c r="D73" i="9"/>
  <c r="E73" i="9"/>
  <c r="F73" i="9"/>
  <c r="G73" i="9"/>
  <c r="I73" i="9" s="1"/>
  <c r="H73" i="9"/>
  <c r="C74" i="9"/>
  <c r="D74" i="9"/>
  <c r="E74" i="9"/>
  <c r="F74" i="9"/>
  <c r="C75" i="9"/>
  <c r="D75" i="9"/>
  <c r="E75" i="9"/>
  <c r="F75" i="9"/>
  <c r="H75" i="9"/>
  <c r="I75" i="9"/>
  <c r="C76" i="9"/>
  <c r="G76" i="9" s="1"/>
  <c r="D76" i="9"/>
  <c r="E76" i="9"/>
  <c r="F76" i="9"/>
  <c r="C77" i="9"/>
  <c r="D77" i="9"/>
  <c r="G77" i="9" s="1"/>
  <c r="E77" i="9"/>
  <c r="F77" i="9"/>
  <c r="C78" i="9"/>
  <c r="D78" i="9"/>
  <c r="G78" i="9" s="1"/>
  <c r="E78" i="9"/>
  <c r="F78" i="9"/>
  <c r="C79" i="9"/>
  <c r="D79" i="9"/>
  <c r="E79" i="9"/>
  <c r="F79" i="9"/>
  <c r="C80" i="9"/>
  <c r="D80" i="9"/>
  <c r="E80" i="9"/>
  <c r="F80" i="9"/>
  <c r="H80" i="9"/>
  <c r="C81" i="9"/>
  <c r="D81" i="9"/>
  <c r="E81" i="9"/>
  <c r="F81" i="9"/>
  <c r="I81" i="9"/>
  <c r="C82" i="9"/>
  <c r="D82" i="9"/>
  <c r="G82" i="9" s="1"/>
  <c r="E82" i="9"/>
  <c r="F82" i="9"/>
  <c r="C83" i="9"/>
  <c r="D83" i="9"/>
  <c r="E83" i="9"/>
  <c r="F83" i="9"/>
  <c r="G83" i="9"/>
  <c r="H83" i="9" s="1"/>
  <c r="I83" i="9"/>
  <c r="C84" i="9"/>
  <c r="G84" i="9" s="1"/>
  <c r="D84" i="9"/>
  <c r="E84" i="9"/>
  <c r="F84" i="9"/>
  <c r="C85" i="9"/>
  <c r="D85" i="9"/>
  <c r="G85" i="9" s="1"/>
  <c r="E85" i="9"/>
  <c r="F85" i="9"/>
  <c r="C86" i="9"/>
  <c r="D86" i="9"/>
  <c r="G86" i="9" s="1"/>
  <c r="E86" i="9"/>
  <c r="F86" i="9"/>
  <c r="C87" i="9"/>
  <c r="G87" i="9" s="1"/>
  <c r="D87" i="9"/>
  <c r="E87" i="9"/>
  <c r="F87" i="9"/>
  <c r="C88" i="9"/>
  <c r="D88" i="9"/>
  <c r="E88" i="9"/>
  <c r="F88" i="9"/>
  <c r="G88" i="9"/>
  <c r="H88" i="9" s="1"/>
  <c r="C89" i="9"/>
  <c r="D89" i="9"/>
  <c r="E89" i="9"/>
  <c r="F89" i="9"/>
  <c r="G89" i="9"/>
  <c r="I89" i="9" s="1"/>
  <c r="H89" i="9"/>
  <c r="C90" i="9"/>
  <c r="D90" i="9"/>
  <c r="G90" i="9" s="1"/>
  <c r="E90" i="9"/>
  <c r="F90" i="9"/>
  <c r="C91" i="9"/>
  <c r="D91" i="9"/>
  <c r="E91" i="9"/>
  <c r="F91" i="9"/>
  <c r="G91" i="9"/>
  <c r="H91" i="9" s="1"/>
  <c r="I91" i="9"/>
  <c r="C92" i="9"/>
  <c r="G92" i="9" s="1"/>
  <c r="D92" i="9"/>
  <c r="E92" i="9"/>
  <c r="F92" i="9"/>
  <c r="C93" i="9"/>
  <c r="D93" i="9"/>
  <c r="E93" i="9"/>
  <c r="F93" i="9"/>
  <c r="C94" i="9"/>
  <c r="D94" i="9"/>
  <c r="G94" i="9" s="1"/>
  <c r="E94" i="9"/>
  <c r="F94" i="9"/>
  <c r="C95" i="9"/>
  <c r="G95" i="9" s="1"/>
  <c r="D95" i="9"/>
  <c r="E95" i="9"/>
  <c r="F95" i="9"/>
  <c r="C96" i="9"/>
  <c r="D96" i="9"/>
  <c r="E96" i="9"/>
  <c r="F96" i="9"/>
  <c r="G96" i="9"/>
  <c r="H96" i="9" s="1"/>
  <c r="C97" i="9"/>
  <c r="D97" i="9"/>
  <c r="E97" i="9"/>
  <c r="F97" i="9"/>
  <c r="G97" i="9"/>
  <c r="I97" i="9" s="1"/>
  <c r="H97" i="9"/>
  <c r="C98" i="9"/>
  <c r="D98" i="9"/>
  <c r="G98" i="9" s="1"/>
  <c r="E98" i="9"/>
  <c r="F98" i="9"/>
  <c r="C99" i="9"/>
  <c r="D99" i="9"/>
  <c r="E99" i="9"/>
  <c r="F99" i="9"/>
  <c r="G99" i="9"/>
  <c r="H99" i="9" s="1"/>
  <c r="I99" i="9"/>
  <c r="C100" i="9"/>
  <c r="G100" i="9" s="1"/>
  <c r="D100" i="9"/>
  <c r="E100" i="9"/>
  <c r="F100" i="9"/>
  <c r="C101" i="9"/>
  <c r="D101" i="9"/>
  <c r="G101" i="9" s="1"/>
  <c r="E101" i="9"/>
  <c r="F101" i="9"/>
  <c r="C102" i="9"/>
  <c r="D102" i="9"/>
  <c r="G102" i="9" s="1"/>
  <c r="E102" i="9"/>
  <c r="F102" i="9"/>
  <c r="C103" i="9"/>
  <c r="G103" i="9" s="1"/>
  <c r="D103" i="9"/>
  <c r="E103" i="9"/>
  <c r="F103" i="9"/>
  <c r="C104" i="9"/>
  <c r="D104" i="9"/>
  <c r="E104" i="9"/>
  <c r="F104" i="9"/>
  <c r="G104" i="9"/>
  <c r="H104" i="9" s="1"/>
  <c r="C105" i="9"/>
  <c r="D105" i="9"/>
  <c r="E105" i="9"/>
  <c r="F105" i="9"/>
  <c r="G105" i="9"/>
  <c r="I105" i="9" s="1"/>
  <c r="H105" i="9"/>
  <c r="C106" i="9"/>
  <c r="D106" i="9"/>
  <c r="G106" i="9" s="1"/>
  <c r="E106" i="9"/>
  <c r="F106" i="9"/>
  <c r="C107" i="9"/>
  <c r="D107" i="9"/>
  <c r="E107" i="9"/>
  <c r="F107" i="9"/>
  <c r="G107" i="9"/>
  <c r="H107" i="9" s="1"/>
  <c r="I107" i="9"/>
  <c r="C108" i="9"/>
  <c r="D108" i="9"/>
  <c r="E108" i="9"/>
  <c r="F108" i="9"/>
  <c r="C109" i="9"/>
  <c r="D109" i="9"/>
  <c r="G109" i="9" s="1"/>
  <c r="E109" i="9"/>
  <c r="F109" i="9"/>
  <c r="C110" i="9"/>
  <c r="D110" i="9"/>
  <c r="G110" i="9" s="1"/>
  <c r="E110" i="9"/>
  <c r="F110" i="9"/>
  <c r="C111" i="9"/>
  <c r="G111" i="9" s="1"/>
  <c r="D111" i="9"/>
  <c r="E111" i="9"/>
  <c r="F111" i="9"/>
  <c r="C112" i="9"/>
  <c r="D112" i="9"/>
  <c r="E112" i="9"/>
  <c r="F112" i="9"/>
  <c r="G112" i="9"/>
  <c r="H112" i="9" s="1"/>
  <c r="C113" i="9"/>
  <c r="D113" i="9"/>
  <c r="E113" i="9"/>
  <c r="F113" i="9"/>
  <c r="G113" i="9"/>
  <c r="I113" i="9" s="1"/>
  <c r="H113" i="9"/>
  <c r="C114" i="9"/>
  <c r="D114" i="9"/>
  <c r="E114" i="9"/>
  <c r="F114" i="9"/>
  <c r="C115" i="9"/>
  <c r="D115" i="9"/>
  <c r="E115" i="9"/>
  <c r="F115" i="9"/>
  <c r="G115" i="9"/>
  <c r="H115" i="9" s="1"/>
  <c r="I115" i="9"/>
  <c r="C116" i="9"/>
  <c r="G116" i="9" s="1"/>
  <c r="D116" i="9"/>
  <c r="E116" i="9"/>
  <c r="F116" i="9"/>
  <c r="C117" i="9"/>
  <c r="D117" i="9"/>
  <c r="G117" i="9" s="1"/>
  <c r="E117" i="9"/>
  <c r="F117" i="9"/>
  <c r="C118" i="9"/>
  <c r="D118" i="9"/>
  <c r="G118" i="9" s="1"/>
  <c r="E118" i="9"/>
  <c r="F118" i="9"/>
  <c r="C119" i="9"/>
  <c r="D119" i="9"/>
  <c r="E119" i="9"/>
  <c r="F119" i="9"/>
  <c r="C120" i="9"/>
  <c r="D120" i="9"/>
  <c r="E120" i="9"/>
  <c r="F120" i="9"/>
  <c r="G120" i="9"/>
  <c r="H120" i="9" s="1"/>
  <c r="C121" i="9"/>
  <c r="D121" i="9"/>
  <c r="E121" i="9"/>
  <c r="F121" i="9"/>
  <c r="I121" i="9"/>
  <c r="C122" i="9"/>
  <c r="D122" i="9"/>
  <c r="G122" i="9" s="1"/>
  <c r="E122" i="9"/>
  <c r="F122" i="9"/>
  <c r="C123" i="9"/>
  <c r="D123" i="9"/>
  <c r="E123" i="9"/>
  <c r="F123" i="9"/>
  <c r="G123" i="9"/>
  <c r="H123" i="9" s="1"/>
  <c r="I123" i="9"/>
  <c r="C124" i="9"/>
  <c r="G124" i="9" s="1"/>
  <c r="D124" i="9"/>
  <c r="E124" i="9"/>
  <c r="F124" i="9"/>
  <c r="C125" i="9"/>
  <c r="D125" i="9"/>
  <c r="E125" i="9"/>
  <c r="F125" i="9"/>
  <c r="C126" i="9"/>
  <c r="D126" i="9"/>
  <c r="G126" i="9" s="1"/>
  <c r="E126" i="9"/>
  <c r="F126" i="9"/>
  <c r="C127" i="9"/>
  <c r="G127" i="9" s="1"/>
  <c r="D127" i="9"/>
  <c r="E127" i="9"/>
  <c r="F127" i="9"/>
  <c r="C128" i="9"/>
  <c r="D128" i="9"/>
  <c r="E128" i="9"/>
  <c r="F128" i="9"/>
  <c r="G128" i="9"/>
  <c r="H128" i="9" s="1"/>
  <c r="C129" i="9"/>
  <c r="D129" i="9"/>
  <c r="E129" i="9"/>
  <c r="F129" i="9"/>
  <c r="G129" i="9"/>
  <c r="I129" i="9" s="1"/>
  <c r="H129" i="9"/>
  <c r="C130" i="9"/>
  <c r="D130" i="9"/>
  <c r="G130" i="9" s="1"/>
  <c r="E130" i="9"/>
  <c r="F130" i="9"/>
  <c r="B115" i="9"/>
  <c r="B116" i="9"/>
  <c r="B117" i="9"/>
  <c r="B118" i="9"/>
  <c r="B120" i="9"/>
  <c r="B122" i="9"/>
  <c r="B123" i="9"/>
  <c r="B124" i="9"/>
  <c r="B126" i="9"/>
  <c r="B127" i="9"/>
  <c r="B128" i="9"/>
  <c r="B129" i="9"/>
  <c r="B130" i="9"/>
  <c r="B4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5" i="9"/>
  <c r="B26" i="9"/>
  <c r="B27" i="9"/>
  <c r="B28" i="9"/>
  <c r="B29" i="9"/>
  <c r="B30" i="9"/>
  <c r="B31" i="9"/>
  <c r="B32" i="9"/>
  <c r="B33" i="9"/>
  <c r="B35" i="9"/>
  <c r="B36" i="9"/>
  <c r="B37" i="9"/>
  <c r="B38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8" i="9"/>
  <c r="B70" i="9"/>
  <c r="B72" i="9"/>
  <c r="B73" i="9"/>
  <c r="B76" i="9"/>
  <c r="B77" i="9"/>
  <c r="B78" i="9"/>
  <c r="B82" i="9"/>
  <c r="B83" i="9"/>
  <c r="B84" i="9"/>
  <c r="B85" i="9"/>
  <c r="B86" i="9"/>
  <c r="B87" i="9"/>
  <c r="B88" i="9"/>
  <c r="B89" i="9"/>
  <c r="B90" i="9"/>
  <c r="B91" i="9"/>
  <c r="B92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9" i="9"/>
  <c r="B110" i="9"/>
  <c r="B111" i="9"/>
  <c r="B112" i="9"/>
  <c r="B113" i="9"/>
  <c r="B2" i="9"/>
  <c r="B68" i="8"/>
  <c r="B70" i="8"/>
  <c r="F132" i="8"/>
  <c r="E132" i="8"/>
  <c r="C3" i="8"/>
  <c r="D3" i="8"/>
  <c r="E3" i="8"/>
  <c r="F3" i="8"/>
  <c r="H3" i="8"/>
  <c r="C4" i="8"/>
  <c r="D4" i="8"/>
  <c r="G4" i="8" s="1"/>
  <c r="E4" i="8"/>
  <c r="F4" i="8"/>
  <c r="C5" i="8"/>
  <c r="D5" i="8"/>
  <c r="E5" i="8"/>
  <c r="F5" i="8"/>
  <c r="C6" i="8"/>
  <c r="D6" i="8"/>
  <c r="E6" i="8"/>
  <c r="F6" i="8"/>
  <c r="C7" i="8"/>
  <c r="G7" i="8" s="1"/>
  <c r="D7" i="8"/>
  <c r="E7" i="8"/>
  <c r="F7" i="8"/>
  <c r="C8" i="8"/>
  <c r="D8" i="8"/>
  <c r="E8" i="8"/>
  <c r="F8" i="8"/>
  <c r="G8" i="8"/>
  <c r="H8" i="8" s="1"/>
  <c r="C9" i="8"/>
  <c r="D9" i="8"/>
  <c r="E9" i="8"/>
  <c r="F9" i="8"/>
  <c r="G9" i="8"/>
  <c r="I9" i="8" s="1"/>
  <c r="H9" i="8"/>
  <c r="C10" i="8"/>
  <c r="D10" i="8"/>
  <c r="G10" i="8" s="1"/>
  <c r="E10" i="8"/>
  <c r="F10" i="8"/>
  <c r="C11" i="8"/>
  <c r="D11" i="8"/>
  <c r="E11" i="8"/>
  <c r="F11" i="8"/>
  <c r="G11" i="8"/>
  <c r="H11" i="8" s="1"/>
  <c r="C12" i="8"/>
  <c r="D12" i="8"/>
  <c r="G12" i="8" s="1"/>
  <c r="E12" i="8"/>
  <c r="F12" i="8"/>
  <c r="C13" i="8"/>
  <c r="D13" i="8"/>
  <c r="G13" i="8" s="1"/>
  <c r="E13" i="8"/>
  <c r="F13" i="8"/>
  <c r="C14" i="8"/>
  <c r="D14" i="8"/>
  <c r="G14" i="8" s="1"/>
  <c r="E14" i="8"/>
  <c r="F14" i="8"/>
  <c r="C15" i="8"/>
  <c r="G15" i="8" s="1"/>
  <c r="D15" i="8"/>
  <c r="E15" i="8"/>
  <c r="F15" i="8"/>
  <c r="C16" i="8"/>
  <c r="D16" i="8"/>
  <c r="E16" i="8"/>
  <c r="F16" i="8"/>
  <c r="G16" i="8"/>
  <c r="H16" i="8" s="1"/>
  <c r="C17" i="8"/>
  <c r="D17" i="8"/>
  <c r="E17" i="8"/>
  <c r="F17" i="8"/>
  <c r="G17" i="8"/>
  <c r="I17" i="8" s="1"/>
  <c r="H17" i="8"/>
  <c r="C18" i="8"/>
  <c r="G18" i="8" s="1"/>
  <c r="D18" i="8"/>
  <c r="E18" i="8"/>
  <c r="F18" i="8"/>
  <c r="C19" i="8"/>
  <c r="D19" i="8"/>
  <c r="E19" i="8"/>
  <c r="F19" i="8"/>
  <c r="G19" i="8"/>
  <c r="H19" i="8" s="1"/>
  <c r="C20" i="8"/>
  <c r="D20" i="8"/>
  <c r="G20" i="8" s="1"/>
  <c r="E20" i="8"/>
  <c r="F20" i="8"/>
  <c r="C21" i="8"/>
  <c r="D21" i="8"/>
  <c r="G21" i="8" s="1"/>
  <c r="E21" i="8"/>
  <c r="F21" i="8"/>
  <c r="C22" i="8"/>
  <c r="D22" i="8"/>
  <c r="G22" i="8" s="1"/>
  <c r="E22" i="8"/>
  <c r="F22" i="8"/>
  <c r="C23" i="8"/>
  <c r="D23" i="8"/>
  <c r="E23" i="8"/>
  <c r="F23" i="8"/>
  <c r="C24" i="8"/>
  <c r="D24" i="8"/>
  <c r="E24" i="8"/>
  <c r="F24" i="8"/>
  <c r="H24" i="8"/>
  <c r="C25" i="8"/>
  <c r="D25" i="8"/>
  <c r="E25" i="8"/>
  <c r="F25" i="8"/>
  <c r="G25" i="8"/>
  <c r="I25" i="8" s="1"/>
  <c r="H25" i="8"/>
  <c r="C26" i="8"/>
  <c r="G26" i="8" s="1"/>
  <c r="D26" i="8"/>
  <c r="E26" i="8"/>
  <c r="F26" i="8"/>
  <c r="C27" i="8"/>
  <c r="D27" i="8"/>
  <c r="E27" i="8"/>
  <c r="F27" i="8"/>
  <c r="G27" i="8"/>
  <c r="H27" i="8" s="1"/>
  <c r="I27" i="8"/>
  <c r="C28" i="8"/>
  <c r="D28" i="8"/>
  <c r="G28" i="8" s="1"/>
  <c r="E28" i="8"/>
  <c r="F28" i="8"/>
  <c r="C29" i="8"/>
  <c r="D29" i="8"/>
  <c r="G29" i="8" s="1"/>
  <c r="E29" i="8"/>
  <c r="F29" i="8"/>
  <c r="C30" i="8"/>
  <c r="D30" i="8"/>
  <c r="G30" i="8" s="1"/>
  <c r="E30" i="8"/>
  <c r="F30" i="8"/>
  <c r="C31" i="8"/>
  <c r="G31" i="8" s="1"/>
  <c r="D31" i="8"/>
  <c r="E31" i="8"/>
  <c r="F31" i="8"/>
  <c r="C32" i="8"/>
  <c r="D32" i="8"/>
  <c r="E32" i="8"/>
  <c r="F32" i="8"/>
  <c r="G32" i="8"/>
  <c r="H32" i="8" s="1"/>
  <c r="C33" i="8"/>
  <c r="D33" i="8"/>
  <c r="E33" i="8"/>
  <c r="F33" i="8"/>
  <c r="G33" i="8"/>
  <c r="I33" i="8" s="1"/>
  <c r="H33" i="8"/>
  <c r="C34" i="8"/>
  <c r="D34" i="8"/>
  <c r="E34" i="8"/>
  <c r="F34" i="8"/>
  <c r="C35" i="8"/>
  <c r="D35" i="8"/>
  <c r="E35" i="8"/>
  <c r="F35" i="8"/>
  <c r="G35" i="8"/>
  <c r="H35" i="8" s="1"/>
  <c r="I35" i="8"/>
  <c r="C36" i="8"/>
  <c r="D36" i="8"/>
  <c r="E36" i="8"/>
  <c r="F36" i="8"/>
  <c r="C37" i="8"/>
  <c r="D37" i="8"/>
  <c r="G37" i="8" s="1"/>
  <c r="E37" i="8"/>
  <c r="F37" i="8"/>
  <c r="C38" i="8"/>
  <c r="D38" i="8"/>
  <c r="G38" i="8" s="1"/>
  <c r="E38" i="8"/>
  <c r="F38" i="8"/>
  <c r="C39" i="8"/>
  <c r="D39" i="8"/>
  <c r="E39" i="8"/>
  <c r="F39" i="8"/>
  <c r="C40" i="8"/>
  <c r="D40" i="8"/>
  <c r="E40" i="8"/>
  <c r="F40" i="8"/>
  <c r="G40" i="8"/>
  <c r="H40" i="8" s="1"/>
  <c r="C41" i="8"/>
  <c r="D41" i="8"/>
  <c r="E41" i="8"/>
  <c r="F41" i="8"/>
  <c r="G41" i="8"/>
  <c r="I41" i="8" s="1"/>
  <c r="H41" i="8"/>
  <c r="C42" i="8"/>
  <c r="D42" i="8"/>
  <c r="G42" i="8" s="1"/>
  <c r="E42" i="8"/>
  <c r="F42" i="8"/>
  <c r="C43" i="8"/>
  <c r="D43" i="8"/>
  <c r="E43" i="8"/>
  <c r="F43" i="8"/>
  <c r="G43" i="8"/>
  <c r="H43" i="8" s="1"/>
  <c r="I43" i="8"/>
  <c r="C44" i="8"/>
  <c r="D44" i="8"/>
  <c r="G44" i="8" s="1"/>
  <c r="E44" i="8"/>
  <c r="F44" i="8"/>
  <c r="C45" i="8"/>
  <c r="D45" i="8"/>
  <c r="G45" i="8" s="1"/>
  <c r="E45" i="8"/>
  <c r="F45" i="8"/>
  <c r="C46" i="8"/>
  <c r="D46" i="8"/>
  <c r="G46" i="8" s="1"/>
  <c r="E46" i="8"/>
  <c r="F46" i="8"/>
  <c r="C47" i="8"/>
  <c r="G47" i="8" s="1"/>
  <c r="D47" i="8"/>
  <c r="E47" i="8"/>
  <c r="F47" i="8"/>
  <c r="C48" i="8"/>
  <c r="D48" i="8"/>
  <c r="E48" i="8"/>
  <c r="F48" i="8"/>
  <c r="G48" i="8"/>
  <c r="H48" i="8" s="1"/>
  <c r="C49" i="8"/>
  <c r="D49" i="8"/>
  <c r="E49" i="8"/>
  <c r="F49" i="8"/>
  <c r="G49" i="8"/>
  <c r="I49" i="8" s="1"/>
  <c r="H49" i="8"/>
  <c r="C50" i="8"/>
  <c r="G50" i="8" s="1"/>
  <c r="D50" i="8"/>
  <c r="E50" i="8"/>
  <c r="F50" i="8"/>
  <c r="C51" i="8"/>
  <c r="D51" i="8"/>
  <c r="E51" i="8"/>
  <c r="F51" i="8"/>
  <c r="G51" i="8"/>
  <c r="H51" i="8" s="1"/>
  <c r="I51" i="8"/>
  <c r="C52" i="8"/>
  <c r="D52" i="8"/>
  <c r="G52" i="8" s="1"/>
  <c r="E52" i="8"/>
  <c r="F52" i="8"/>
  <c r="C53" i="8"/>
  <c r="D53" i="8"/>
  <c r="G53" i="8" s="1"/>
  <c r="E53" i="8"/>
  <c r="F53" i="8"/>
  <c r="C54" i="8"/>
  <c r="D54" i="8"/>
  <c r="G54" i="8" s="1"/>
  <c r="E54" i="8"/>
  <c r="F54" i="8"/>
  <c r="C55" i="8"/>
  <c r="G55" i="8" s="1"/>
  <c r="D55" i="8"/>
  <c r="E55" i="8"/>
  <c r="F55" i="8"/>
  <c r="C56" i="8"/>
  <c r="D56" i="8"/>
  <c r="E56" i="8"/>
  <c r="F56" i="8"/>
  <c r="G56" i="8"/>
  <c r="H56" i="8" s="1"/>
  <c r="C57" i="8"/>
  <c r="D57" i="8"/>
  <c r="E57" i="8"/>
  <c r="F57" i="8"/>
  <c r="G57" i="8"/>
  <c r="I57" i="8" s="1"/>
  <c r="H57" i="8"/>
  <c r="C58" i="8"/>
  <c r="D58" i="8"/>
  <c r="G58" i="8" s="1"/>
  <c r="E58" i="8"/>
  <c r="F58" i="8"/>
  <c r="C59" i="8"/>
  <c r="D59" i="8"/>
  <c r="E59" i="8"/>
  <c r="F59" i="8"/>
  <c r="G59" i="8"/>
  <c r="H59" i="8" s="1"/>
  <c r="I59" i="8"/>
  <c r="C60" i="8"/>
  <c r="D60" i="8"/>
  <c r="G60" i="8" s="1"/>
  <c r="E60" i="8"/>
  <c r="F60" i="8"/>
  <c r="C61" i="8"/>
  <c r="D61" i="8"/>
  <c r="G61" i="8" s="1"/>
  <c r="E61" i="8"/>
  <c r="F61" i="8"/>
  <c r="C62" i="8"/>
  <c r="D62" i="8"/>
  <c r="G62" i="8" s="1"/>
  <c r="E62" i="8"/>
  <c r="F62" i="8"/>
  <c r="C63" i="8"/>
  <c r="G63" i="8" s="1"/>
  <c r="D63" i="8"/>
  <c r="E63" i="8"/>
  <c r="F63" i="8"/>
  <c r="C64" i="8"/>
  <c r="D64" i="8"/>
  <c r="E64" i="8"/>
  <c r="F64" i="8"/>
  <c r="G64" i="8"/>
  <c r="H64" i="8" s="1"/>
  <c r="C65" i="8"/>
  <c r="D65" i="8"/>
  <c r="E65" i="8"/>
  <c r="F65" i="8"/>
  <c r="G65" i="8"/>
  <c r="I65" i="8" s="1"/>
  <c r="H65" i="8"/>
  <c r="C66" i="8"/>
  <c r="D66" i="8"/>
  <c r="G66" i="8" s="1"/>
  <c r="E66" i="8"/>
  <c r="F66" i="8"/>
  <c r="C67" i="8"/>
  <c r="D67" i="8"/>
  <c r="E67" i="8"/>
  <c r="F67" i="8"/>
  <c r="H67" i="8"/>
  <c r="C68" i="8"/>
  <c r="D68" i="8"/>
  <c r="E68" i="8"/>
  <c r="F68" i="8"/>
  <c r="C69" i="8"/>
  <c r="D69" i="8"/>
  <c r="E69" i="8"/>
  <c r="F69" i="8"/>
  <c r="C70" i="8"/>
  <c r="D70" i="8"/>
  <c r="E70" i="8"/>
  <c r="F70" i="8"/>
  <c r="C71" i="8"/>
  <c r="D71" i="8"/>
  <c r="E71" i="8"/>
  <c r="F71" i="8"/>
  <c r="C72" i="8"/>
  <c r="D72" i="8"/>
  <c r="E72" i="8"/>
  <c r="F72" i="8"/>
  <c r="G72" i="8"/>
  <c r="H72" i="8" s="1"/>
  <c r="C73" i="8"/>
  <c r="D73" i="8"/>
  <c r="E73" i="8"/>
  <c r="F73" i="8"/>
  <c r="G73" i="8"/>
  <c r="I73" i="8" s="1"/>
  <c r="H73" i="8"/>
  <c r="C74" i="8"/>
  <c r="D74" i="8"/>
  <c r="E74" i="8"/>
  <c r="F74" i="8"/>
  <c r="C75" i="8"/>
  <c r="D75" i="8"/>
  <c r="E75" i="8"/>
  <c r="F75" i="8"/>
  <c r="H75" i="8"/>
  <c r="I75" i="8"/>
  <c r="C76" i="8"/>
  <c r="D76" i="8"/>
  <c r="G76" i="8" s="1"/>
  <c r="E76" i="8"/>
  <c r="F76" i="8"/>
  <c r="C77" i="8"/>
  <c r="D77" i="8"/>
  <c r="G77" i="8" s="1"/>
  <c r="E77" i="8"/>
  <c r="F77" i="8"/>
  <c r="C78" i="8"/>
  <c r="D78" i="8"/>
  <c r="G78" i="8" s="1"/>
  <c r="E78" i="8"/>
  <c r="F78" i="8"/>
  <c r="C79" i="8"/>
  <c r="D79" i="8"/>
  <c r="E79" i="8"/>
  <c r="F79" i="8"/>
  <c r="C80" i="8"/>
  <c r="D80" i="8"/>
  <c r="E80" i="8"/>
  <c r="F80" i="8"/>
  <c r="H80" i="8"/>
  <c r="C81" i="8"/>
  <c r="D81" i="8"/>
  <c r="E81" i="8"/>
  <c r="F81" i="8"/>
  <c r="I81" i="8"/>
  <c r="H81" i="8"/>
  <c r="C82" i="8"/>
  <c r="D82" i="8"/>
  <c r="G82" i="8" s="1"/>
  <c r="E82" i="8"/>
  <c r="F82" i="8"/>
  <c r="C83" i="8"/>
  <c r="D83" i="8"/>
  <c r="E83" i="8"/>
  <c r="F83" i="8"/>
  <c r="G83" i="8"/>
  <c r="H83" i="8" s="1"/>
  <c r="I83" i="8"/>
  <c r="C84" i="8"/>
  <c r="D84" i="8"/>
  <c r="G84" i="8" s="1"/>
  <c r="E84" i="8"/>
  <c r="F84" i="8"/>
  <c r="C85" i="8"/>
  <c r="D85" i="8"/>
  <c r="G85" i="8" s="1"/>
  <c r="E85" i="8"/>
  <c r="F85" i="8"/>
  <c r="C86" i="8"/>
  <c r="D86" i="8"/>
  <c r="G86" i="8" s="1"/>
  <c r="E86" i="8"/>
  <c r="F86" i="8"/>
  <c r="C87" i="8"/>
  <c r="G87" i="8" s="1"/>
  <c r="D87" i="8"/>
  <c r="E87" i="8"/>
  <c r="F87" i="8"/>
  <c r="C88" i="8"/>
  <c r="D88" i="8"/>
  <c r="E88" i="8"/>
  <c r="F88" i="8"/>
  <c r="G88" i="8"/>
  <c r="H88" i="8" s="1"/>
  <c r="C89" i="8"/>
  <c r="D89" i="8"/>
  <c r="E89" i="8"/>
  <c r="F89" i="8"/>
  <c r="G89" i="8"/>
  <c r="I89" i="8" s="1"/>
  <c r="H89" i="8"/>
  <c r="C90" i="8"/>
  <c r="D90" i="8"/>
  <c r="G90" i="8" s="1"/>
  <c r="E90" i="8"/>
  <c r="F90" i="8"/>
  <c r="C91" i="8"/>
  <c r="D91" i="8"/>
  <c r="E91" i="8"/>
  <c r="F91" i="8"/>
  <c r="G91" i="8"/>
  <c r="H91" i="8" s="1"/>
  <c r="I91" i="8"/>
  <c r="C92" i="8"/>
  <c r="D92" i="8"/>
  <c r="G92" i="8" s="1"/>
  <c r="E92" i="8"/>
  <c r="F92" i="8"/>
  <c r="C93" i="8"/>
  <c r="D93" i="8"/>
  <c r="E93" i="8"/>
  <c r="F93" i="8"/>
  <c r="C94" i="8"/>
  <c r="D94" i="8"/>
  <c r="G94" i="8" s="1"/>
  <c r="E94" i="8"/>
  <c r="F94" i="8"/>
  <c r="C95" i="8"/>
  <c r="G95" i="8" s="1"/>
  <c r="D95" i="8"/>
  <c r="E95" i="8"/>
  <c r="F95" i="8"/>
  <c r="C96" i="8"/>
  <c r="D96" i="8"/>
  <c r="E96" i="8"/>
  <c r="F96" i="8"/>
  <c r="G96" i="8"/>
  <c r="H96" i="8" s="1"/>
  <c r="C97" i="8"/>
  <c r="D97" i="8"/>
  <c r="E97" i="8"/>
  <c r="F97" i="8"/>
  <c r="G97" i="8"/>
  <c r="I97" i="8" s="1"/>
  <c r="H97" i="8"/>
  <c r="C98" i="8"/>
  <c r="D98" i="8"/>
  <c r="G98" i="8" s="1"/>
  <c r="E98" i="8"/>
  <c r="F98" i="8"/>
  <c r="C99" i="8"/>
  <c r="D99" i="8"/>
  <c r="E99" i="8"/>
  <c r="F99" i="8"/>
  <c r="G99" i="8"/>
  <c r="H99" i="8" s="1"/>
  <c r="I99" i="8"/>
  <c r="C100" i="8"/>
  <c r="D100" i="8"/>
  <c r="G100" i="8" s="1"/>
  <c r="E100" i="8"/>
  <c r="F100" i="8"/>
  <c r="C101" i="8"/>
  <c r="D101" i="8"/>
  <c r="G101" i="8" s="1"/>
  <c r="E101" i="8"/>
  <c r="F101" i="8"/>
  <c r="C102" i="8"/>
  <c r="D102" i="8"/>
  <c r="G102" i="8" s="1"/>
  <c r="E102" i="8"/>
  <c r="F102" i="8"/>
  <c r="C103" i="8"/>
  <c r="G103" i="8" s="1"/>
  <c r="D103" i="8"/>
  <c r="E103" i="8"/>
  <c r="F103" i="8"/>
  <c r="C104" i="8"/>
  <c r="D104" i="8"/>
  <c r="E104" i="8"/>
  <c r="F104" i="8"/>
  <c r="G104" i="8"/>
  <c r="H104" i="8" s="1"/>
  <c r="C105" i="8"/>
  <c r="D105" i="8"/>
  <c r="E105" i="8"/>
  <c r="F105" i="8"/>
  <c r="G105" i="8"/>
  <c r="I105" i="8" s="1"/>
  <c r="H105" i="8"/>
  <c r="C106" i="8"/>
  <c r="D106" i="8"/>
  <c r="G106" i="8" s="1"/>
  <c r="E106" i="8"/>
  <c r="F106" i="8"/>
  <c r="C107" i="8"/>
  <c r="D107" i="8"/>
  <c r="E107" i="8"/>
  <c r="F107" i="8"/>
  <c r="G107" i="8"/>
  <c r="H107" i="8" s="1"/>
  <c r="I107" i="8"/>
  <c r="C108" i="8"/>
  <c r="D108" i="8"/>
  <c r="E108" i="8"/>
  <c r="F108" i="8"/>
  <c r="C109" i="8"/>
  <c r="D109" i="8"/>
  <c r="G109" i="8" s="1"/>
  <c r="E109" i="8"/>
  <c r="F109" i="8"/>
  <c r="C110" i="8"/>
  <c r="D110" i="8"/>
  <c r="G110" i="8" s="1"/>
  <c r="E110" i="8"/>
  <c r="F110" i="8"/>
  <c r="C111" i="8"/>
  <c r="G111" i="8" s="1"/>
  <c r="D111" i="8"/>
  <c r="E111" i="8"/>
  <c r="F111" i="8"/>
  <c r="C112" i="8"/>
  <c r="D112" i="8"/>
  <c r="E112" i="8"/>
  <c r="F112" i="8"/>
  <c r="G112" i="8"/>
  <c r="H112" i="8" s="1"/>
  <c r="C113" i="8"/>
  <c r="D113" i="8"/>
  <c r="E113" i="8"/>
  <c r="F113" i="8"/>
  <c r="G113" i="8"/>
  <c r="I113" i="8" s="1"/>
  <c r="H113" i="8"/>
  <c r="C114" i="8"/>
  <c r="D114" i="8"/>
  <c r="E114" i="8"/>
  <c r="F114" i="8"/>
  <c r="C115" i="8"/>
  <c r="D115" i="8"/>
  <c r="E115" i="8"/>
  <c r="F115" i="8"/>
  <c r="G115" i="8"/>
  <c r="H115" i="8" s="1"/>
  <c r="I115" i="8"/>
  <c r="C116" i="8"/>
  <c r="D116" i="8"/>
  <c r="G116" i="8" s="1"/>
  <c r="E116" i="8"/>
  <c r="F116" i="8"/>
  <c r="C117" i="8"/>
  <c r="D117" i="8"/>
  <c r="G117" i="8" s="1"/>
  <c r="E117" i="8"/>
  <c r="F117" i="8"/>
  <c r="C118" i="8"/>
  <c r="D118" i="8"/>
  <c r="G118" i="8" s="1"/>
  <c r="E118" i="8"/>
  <c r="F118" i="8"/>
  <c r="C119" i="8"/>
  <c r="D119" i="8"/>
  <c r="E119" i="8"/>
  <c r="F119" i="8"/>
  <c r="C120" i="8"/>
  <c r="D120" i="8"/>
  <c r="E120" i="8"/>
  <c r="F120" i="8"/>
  <c r="G120" i="8"/>
  <c r="H120" i="8" s="1"/>
  <c r="C121" i="8"/>
  <c r="D121" i="8"/>
  <c r="E121" i="8"/>
  <c r="F121" i="8"/>
  <c r="I121" i="8"/>
  <c r="H121" i="8"/>
  <c r="C122" i="8"/>
  <c r="G122" i="8" s="1"/>
  <c r="D122" i="8"/>
  <c r="E122" i="8"/>
  <c r="F122" i="8"/>
  <c r="C123" i="8"/>
  <c r="D123" i="8"/>
  <c r="E123" i="8"/>
  <c r="F123" i="8"/>
  <c r="G123" i="8"/>
  <c r="H123" i="8" s="1"/>
  <c r="I123" i="8"/>
  <c r="C124" i="8"/>
  <c r="D124" i="8"/>
  <c r="G124" i="8" s="1"/>
  <c r="E124" i="8"/>
  <c r="F124" i="8"/>
  <c r="C125" i="8"/>
  <c r="D125" i="8"/>
  <c r="E125" i="8"/>
  <c r="F125" i="8"/>
  <c r="C126" i="8"/>
  <c r="D126" i="8"/>
  <c r="G126" i="8" s="1"/>
  <c r="E126" i="8"/>
  <c r="F126" i="8"/>
  <c r="C127" i="8"/>
  <c r="G127" i="8" s="1"/>
  <c r="D127" i="8"/>
  <c r="E127" i="8"/>
  <c r="F127" i="8"/>
  <c r="C128" i="8"/>
  <c r="D128" i="8"/>
  <c r="E128" i="8"/>
  <c r="F128" i="8"/>
  <c r="G128" i="8"/>
  <c r="H128" i="8" s="1"/>
  <c r="C129" i="8"/>
  <c r="D129" i="8"/>
  <c r="E129" i="8"/>
  <c r="F129" i="8"/>
  <c r="G129" i="8"/>
  <c r="I129" i="8" s="1"/>
  <c r="H129" i="8"/>
  <c r="C130" i="8"/>
  <c r="D130" i="8"/>
  <c r="G130" i="8" s="1"/>
  <c r="E130" i="8"/>
  <c r="F130" i="8"/>
  <c r="B4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5" i="8"/>
  <c r="B26" i="8"/>
  <c r="B27" i="8"/>
  <c r="B28" i="8"/>
  <c r="B29" i="8"/>
  <c r="B30" i="8"/>
  <c r="B31" i="8"/>
  <c r="B32" i="8"/>
  <c r="B33" i="8"/>
  <c r="B35" i="8"/>
  <c r="B36" i="8"/>
  <c r="B37" i="8"/>
  <c r="B38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72" i="8"/>
  <c r="B73" i="8"/>
  <c r="B76" i="8"/>
  <c r="B77" i="8"/>
  <c r="B78" i="8"/>
  <c r="B82" i="8"/>
  <c r="B83" i="8"/>
  <c r="B84" i="8"/>
  <c r="B85" i="8"/>
  <c r="B86" i="8"/>
  <c r="B87" i="8"/>
  <c r="B88" i="8"/>
  <c r="B89" i="8"/>
  <c r="B90" i="8"/>
  <c r="B91" i="8"/>
  <c r="B92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9" i="8"/>
  <c r="B110" i="8"/>
  <c r="B111" i="8"/>
  <c r="B112" i="8"/>
  <c r="B113" i="8"/>
  <c r="B115" i="8"/>
  <c r="B116" i="8"/>
  <c r="B117" i="8"/>
  <c r="B118" i="8"/>
  <c r="B120" i="8"/>
  <c r="B122" i="8"/>
  <c r="B123" i="8"/>
  <c r="B124" i="8"/>
  <c r="B126" i="8"/>
  <c r="B127" i="8"/>
  <c r="B128" i="8"/>
  <c r="B129" i="8"/>
  <c r="B130" i="8"/>
  <c r="B2" i="8"/>
  <c r="F132" i="7"/>
  <c r="E132" i="7"/>
  <c r="C3" i="7"/>
  <c r="D3" i="7"/>
  <c r="E3" i="7"/>
  <c r="F3" i="7"/>
  <c r="C4" i="7"/>
  <c r="G4" i="7" s="1"/>
  <c r="D4" i="7"/>
  <c r="E4" i="7"/>
  <c r="F4" i="7"/>
  <c r="C5" i="7"/>
  <c r="D5" i="7"/>
  <c r="E5" i="7"/>
  <c r="F5" i="7"/>
  <c r="C6" i="7"/>
  <c r="D6" i="7"/>
  <c r="E6" i="7"/>
  <c r="F6" i="7"/>
  <c r="C7" i="7"/>
  <c r="D7" i="7"/>
  <c r="G7" i="7" s="1"/>
  <c r="E7" i="7"/>
  <c r="F7" i="7"/>
  <c r="C8" i="7"/>
  <c r="D8" i="7"/>
  <c r="E8" i="7"/>
  <c r="F8" i="7"/>
  <c r="G8" i="7"/>
  <c r="H8" i="7" s="1"/>
  <c r="C9" i="7"/>
  <c r="D9" i="7"/>
  <c r="E9" i="7"/>
  <c r="F9" i="7"/>
  <c r="G9" i="7"/>
  <c r="I9" i="7" s="1"/>
  <c r="H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G12" i="7" s="1"/>
  <c r="D12" i="7"/>
  <c r="E12" i="7"/>
  <c r="F12" i="7"/>
  <c r="C13" i="7"/>
  <c r="D13" i="7"/>
  <c r="G13" i="7" s="1"/>
  <c r="E13" i="7"/>
  <c r="F13" i="7"/>
  <c r="C14" i="7"/>
  <c r="D14" i="7"/>
  <c r="G14" i="7" s="1"/>
  <c r="E14" i="7"/>
  <c r="F14" i="7"/>
  <c r="C15" i="7"/>
  <c r="D15" i="7"/>
  <c r="G15" i="7" s="1"/>
  <c r="E15" i="7"/>
  <c r="F15" i="7"/>
  <c r="C16" i="7"/>
  <c r="D16" i="7"/>
  <c r="E16" i="7"/>
  <c r="F16" i="7"/>
  <c r="G16" i="7"/>
  <c r="H16" i="7" s="1"/>
  <c r="C17" i="7"/>
  <c r="D17" i="7"/>
  <c r="E17" i="7"/>
  <c r="F17" i="7"/>
  <c r="G17" i="7"/>
  <c r="I17" i="7" s="1"/>
  <c r="H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G20" i="7" s="1"/>
  <c r="D20" i="7"/>
  <c r="E20" i="7"/>
  <c r="F20" i="7"/>
  <c r="C21" i="7"/>
  <c r="D21" i="7"/>
  <c r="G21" i="7" s="1"/>
  <c r="E21" i="7"/>
  <c r="F21" i="7"/>
  <c r="C22" i="7"/>
  <c r="D22" i="7"/>
  <c r="G22" i="7" s="1"/>
  <c r="E22" i="7"/>
  <c r="F22" i="7"/>
  <c r="C23" i="7"/>
  <c r="D23" i="7"/>
  <c r="E23" i="7"/>
  <c r="F23" i="7"/>
  <c r="C24" i="7"/>
  <c r="D24" i="7"/>
  <c r="E24" i="7"/>
  <c r="F24" i="7"/>
  <c r="H24" i="7"/>
  <c r="C25" i="7"/>
  <c r="D25" i="7"/>
  <c r="E25" i="7"/>
  <c r="F25" i="7"/>
  <c r="G25" i="7"/>
  <c r="I25" i="7" s="1"/>
  <c r="H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G28" i="7" s="1"/>
  <c r="D28" i="7"/>
  <c r="E28" i="7"/>
  <c r="F28" i="7"/>
  <c r="C29" i="7"/>
  <c r="D29" i="7"/>
  <c r="G29" i="7" s="1"/>
  <c r="E29" i="7"/>
  <c r="F29" i="7"/>
  <c r="C30" i="7"/>
  <c r="D30" i="7"/>
  <c r="G30" i="7" s="1"/>
  <c r="E30" i="7"/>
  <c r="F30" i="7"/>
  <c r="C31" i="7"/>
  <c r="D31" i="7"/>
  <c r="G31" i="7" s="1"/>
  <c r="E31" i="7"/>
  <c r="F31" i="7"/>
  <c r="C32" i="7"/>
  <c r="D32" i="7"/>
  <c r="E32" i="7"/>
  <c r="F32" i="7"/>
  <c r="G32" i="7"/>
  <c r="H32" i="7" s="1"/>
  <c r="C33" i="7"/>
  <c r="D33" i="7"/>
  <c r="E33" i="7"/>
  <c r="F33" i="7"/>
  <c r="G33" i="7"/>
  <c r="I33" i="7" s="1"/>
  <c r="H33" i="7"/>
  <c r="C34" i="7"/>
  <c r="D34" i="7"/>
  <c r="E34" i="7"/>
  <c r="F34" i="7"/>
  <c r="H34" i="7"/>
  <c r="I34" i="7"/>
  <c r="C35" i="7"/>
  <c r="D35" i="7"/>
  <c r="E35" i="7"/>
  <c r="F35" i="7"/>
  <c r="G35" i="7"/>
  <c r="H35" i="7"/>
  <c r="I35" i="7"/>
  <c r="C36" i="7"/>
  <c r="D36" i="7"/>
  <c r="E36" i="7"/>
  <c r="F36" i="7"/>
  <c r="C37" i="7"/>
  <c r="D37" i="7"/>
  <c r="G37" i="7" s="1"/>
  <c r="E37" i="7"/>
  <c r="F37" i="7"/>
  <c r="C38" i="7"/>
  <c r="D38" i="7"/>
  <c r="G38" i="7" s="1"/>
  <c r="E38" i="7"/>
  <c r="F38" i="7"/>
  <c r="C39" i="7"/>
  <c r="D39" i="7"/>
  <c r="E39" i="7"/>
  <c r="F39" i="7"/>
  <c r="C40" i="7"/>
  <c r="D40" i="7"/>
  <c r="E40" i="7"/>
  <c r="F40" i="7"/>
  <c r="G40" i="7"/>
  <c r="H40" i="7" s="1"/>
  <c r="C41" i="7"/>
  <c r="D41" i="7"/>
  <c r="E41" i="7"/>
  <c r="F41" i="7"/>
  <c r="G41" i="7"/>
  <c r="I41" i="7" s="1"/>
  <c r="H41" i="7"/>
  <c r="C42" i="7"/>
  <c r="D42" i="7"/>
  <c r="E42" i="7"/>
  <c r="F42" i="7"/>
  <c r="G42" i="7"/>
  <c r="H42" i="7"/>
  <c r="I42" i="7"/>
  <c r="C43" i="7"/>
  <c r="D43" i="7"/>
  <c r="E43" i="7"/>
  <c r="F43" i="7"/>
  <c r="G43" i="7"/>
  <c r="H43" i="7"/>
  <c r="I43" i="7"/>
  <c r="C44" i="7"/>
  <c r="G44" i="7" s="1"/>
  <c r="D44" i="7"/>
  <c r="E44" i="7"/>
  <c r="F44" i="7"/>
  <c r="C45" i="7"/>
  <c r="D45" i="7"/>
  <c r="G45" i="7" s="1"/>
  <c r="E45" i="7"/>
  <c r="F45" i="7"/>
  <c r="C46" i="7"/>
  <c r="D46" i="7"/>
  <c r="G46" i="7" s="1"/>
  <c r="E46" i="7"/>
  <c r="F46" i="7"/>
  <c r="C47" i="7"/>
  <c r="D47" i="7"/>
  <c r="G47" i="7" s="1"/>
  <c r="E47" i="7"/>
  <c r="F47" i="7"/>
  <c r="C48" i="7"/>
  <c r="D48" i="7"/>
  <c r="E48" i="7"/>
  <c r="F48" i="7"/>
  <c r="G48" i="7"/>
  <c r="H48" i="7" s="1"/>
  <c r="C49" i="7"/>
  <c r="D49" i="7"/>
  <c r="E49" i="7"/>
  <c r="F49" i="7"/>
  <c r="G49" i="7"/>
  <c r="I49" i="7" s="1"/>
  <c r="H49" i="7"/>
  <c r="C50" i="7"/>
  <c r="D50" i="7"/>
  <c r="E50" i="7"/>
  <c r="F50" i="7"/>
  <c r="G50" i="7"/>
  <c r="H50" i="7"/>
  <c r="I50" i="7"/>
  <c r="C51" i="7"/>
  <c r="D51" i="7"/>
  <c r="E51" i="7"/>
  <c r="F51" i="7"/>
  <c r="G51" i="7"/>
  <c r="H51" i="7"/>
  <c r="I51" i="7"/>
  <c r="C52" i="7"/>
  <c r="G52" i="7" s="1"/>
  <c r="D52" i="7"/>
  <c r="E52" i="7"/>
  <c r="F52" i="7"/>
  <c r="C53" i="7"/>
  <c r="D53" i="7"/>
  <c r="G53" i="7" s="1"/>
  <c r="E53" i="7"/>
  <c r="F53" i="7"/>
  <c r="C54" i="7"/>
  <c r="D54" i="7"/>
  <c r="G54" i="7" s="1"/>
  <c r="E54" i="7"/>
  <c r="F54" i="7"/>
  <c r="C55" i="7"/>
  <c r="D55" i="7"/>
  <c r="G55" i="7" s="1"/>
  <c r="E55" i="7"/>
  <c r="F55" i="7"/>
  <c r="C56" i="7"/>
  <c r="D56" i="7"/>
  <c r="E56" i="7"/>
  <c r="F56" i="7"/>
  <c r="G56" i="7"/>
  <c r="H56" i="7" s="1"/>
  <c r="C57" i="7"/>
  <c r="D57" i="7"/>
  <c r="E57" i="7"/>
  <c r="F57" i="7"/>
  <c r="G57" i="7"/>
  <c r="I57" i="7" s="1"/>
  <c r="H57" i="7"/>
  <c r="C58" i="7"/>
  <c r="D58" i="7"/>
  <c r="E58" i="7"/>
  <c r="F58" i="7"/>
  <c r="G58" i="7"/>
  <c r="H58" i="7"/>
  <c r="I58" i="7"/>
  <c r="C59" i="7"/>
  <c r="D59" i="7"/>
  <c r="E59" i="7"/>
  <c r="F59" i="7"/>
  <c r="G59" i="7"/>
  <c r="H59" i="7"/>
  <c r="I59" i="7"/>
  <c r="C60" i="7"/>
  <c r="G60" i="7" s="1"/>
  <c r="D60" i="7"/>
  <c r="E60" i="7"/>
  <c r="F60" i="7"/>
  <c r="C61" i="7"/>
  <c r="D61" i="7"/>
  <c r="G61" i="7" s="1"/>
  <c r="E61" i="7"/>
  <c r="F61" i="7"/>
  <c r="C62" i="7"/>
  <c r="D62" i="7"/>
  <c r="G62" i="7" s="1"/>
  <c r="E62" i="7"/>
  <c r="F62" i="7"/>
  <c r="C63" i="7"/>
  <c r="D63" i="7"/>
  <c r="G63" i="7" s="1"/>
  <c r="E63" i="7"/>
  <c r="F63" i="7"/>
  <c r="C64" i="7"/>
  <c r="D64" i="7"/>
  <c r="E64" i="7"/>
  <c r="F64" i="7"/>
  <c r="G64" i="7"/>
  <c r="H64" i="7" s="1"/>
  <c r="C65" i="7"/>
  <c r="D65" i="7"/>
  <c r="E65" i="7"/>
  <c r="F65" i="7"/>
  <c r="G65" i="7"/>
  <c r="I65" i="7" s="1"/>
  <c r="H65" i="7"/>
  <c r="C66" i="7"/>
  <c r="D66" i="7"/>
  <c r="E66" i="7"/>
  <c r="F66" i="7"/>
  <c r="G66" i="7"/>
  <c r="H66" i="7"/>
  <c r="I66" i="7"/>
  <c r="C67" i="7"/>
  <c r="D67" i="7"/>
  <c r="E67" i="7"/>
  <c r="F67" i="7"/>
  <c r="H67" i="7"/>
  <c r="I67" i="7"/>
  <c r="C68" i="7"/>
  <c r="D68" i="7"/>
  <c r="E68" i="7"/>
  <c r="F68" i="7"/>
  <c r="C69" i="7"/>
  <c r="D69" i="7"/>
  <c r="E69" i="7"/>
  <c r="F69" i="7"/>
  <c r="C70" i="7"/>
  <c r="D70" i="7"/>
  <c r="G70" i="7" s="1"/>
  <c r="E70" i="7"/>
  <c r="F70" i="7"/>
  <c r="C71" i="7"/>
  <c r="D71" i="7"/>
  <c r="E71" i="7"/>
  <c r="F71" i="7"/>
  <c r="C72" i="7"/>
  <c r="D72" i="7"/>
  <c r="E72" i="7"/>
  <c r="F72" i="7"/>
  <c r="G72" i="7"/>
  <c r="H72" i="7" s="1"/>
  <c r="C73" i="7"/>
  <c r="D73" i="7"/>
  <c r="E73" i="7"/>
  <c r="F73" i="7"/>
  <c r="G73" i="7"/>
  <c r="I73" i="7" s="1"/>
  <c r="H73" i="7"/>
  <c r="C74" i="7"/>
  <c r="D74" i="7"/>
  <c r="E74" i="7"/>
  <c r="F74" i="7"/>
  <c r="I74" i="7"/>
  <c r="H74" i="7"/>
  <c r="C75" i="7"/>
  <c r="D75" i="7"/>
  <c r="E75" i="7"/>
  <c r="F75" i="7"/>
  <c r="H75" i="7"/>
  <c r="I75" i="7"/>
  <c r="C76" i="7"/>
  <c r="G76" i="7" s="1"/>
  <c r="D76" i="7"/>
  <c r="E76" i="7"/>
  <c r="F76" i="7"/>
  <c r="C77" i="7"/>
  <c r="D77" i="7"/>
  <c r="G77" i="7" s="1"/>
  <c r="E77" i="7"/>
  <c r="F77" i="7"/>
  <c r="C78" i="7"/>
  <c r="D78" i="7"/>
  <c r="G78" i="7" s="1"/>
  <c r="E78" i="7"/>
  <c r="F78" i="7"/>
  <c r="C79" i="7"/>
  <c r="D79" i="7"/>
  <c r="E79" i="7"/>
  <c r="F79" i="7"/>
  <c r="C80" i="7"/>
  <c r="D80" i="7"/>
  <c r="E80" i="7"/>
  <c r="F80" i="7"/>
  <c r="H80" i="7"/>
  <c r="C81" i="7"/>
  <c r="D81" i="7"/>
  <c r="E81" i="7"/>
  <c r="F81" i="7"/>
  <c r="I81" i="7"/>
  <c r="H81" i="7"/>
  <c r="C82" i="7"/>
  <c r="D82" i="7"/>
  <c r="E82" i="7"/>
  <c r="F82" i="7"/>
  <c r="G82" i="7"/>
  <c r="H82" i="7"/>
  <c r="I82" i="7"/>
  <c r="C83" i="7"/>
  <c r="D83" i="7"/>
  <c r="E83" i="7"/>
  <c r="F83" i="7"/>
  <c r="G83" i="7"/>
  <c r="H83" i="7"/>
  <c r="I83" i="7"/>
  <c r="C84" i="7"/>
  <c r="G84" i="7" s="1"/>
  <c r="D84" i="7"/>
  <c r="E84" i="7"/>
  <c r="F84" i="7"/>
  <c r="C85" i="7"/>
  <c r="D85" i="7"/>
  <c r="G85" i="7" s="1"/>
  <c r="E85" i="7"/>
  <c r="F85" i="7"/>
  <c r="C86" i="7"/>
  <c r="D86" i="7"/>
  <c r="G86" i="7" s="1"/>
  <c r="E86" i="7"/>
  <c r="F86" i="7"/>
  <c r="C87" i="7"/>
  <c r="D87" i="7"/>
  <c r="G87" i="7" s="1"/>
  <c r="E87" i="7"/>
  <c r="F87" i="7"/>
  <c r="C88" i="7"/>
  <c r="D88" i="7"/>
  <c r="E88" i="7"/>
  <c r="F88" i="7"/>
  <c r="G88" i="7"/>
  <c r="H88" i="7" s="1"/>
  <c r="C89" i="7"/>
  <c r="D89" i="7"/>
  <c r="E89" i="7"/>
  <c r="F89" i="7"/>
  <c r="G89" i="7"/>
  <c r="I89" i="7" s="1"/>
  <c r="H89" i="7"/>
  <c r="C90" i="7"/>
  <c r="D90" i="7"/>
  <c r="E90" i="7"/>
  <c r="F90" i="7"/>
  <c r="G90" i="7"/>
  <c r="H90" i="7"/>
  <c r="I90" i="7"/>
  <c r="C91" i="7"/>
  <c r="D91" i="7"/>
  <c r="E91" i="7"/>
  <c r="F91" i="7"/>
  <c r="G91" i="7"/>
  <c r="H91" i="7"/>
  <c r="I91" i="7"/>
  <c r="C92" i="7"/>
  <c r="G92" i="7" s="1"/>
  <c r="D92" i="7"/>
  <c r="E92" i="7"/>
  <c r="F92" i="7"/>
  <c r="C93" i="7"/>
  <c r="D93" i="7"/>
  <c r="E93" i="7"/>
  <c r="F93" i="7"/>
  <c r="C94" i="7"/>
  <c r="D94" i="7"/>
  <c r="G94" i="7" s="1"/>
  <c r="E94" i="7"/>
  <c r="F94" i="7"/>
  <c r="C95" i="7"/>
  <c r="D95" i="7"/>
  <c r="G95" i="7" s="1"/>
  <c r="E95" i="7"/>
  <c r="F95" i="7"/>
  <c r="C96" i="7"/>
  <c r="D96" i="7"/>
  <c r="E96" i="7"/>
  <c r="F96" i="7"/>
  <c r="G96" i="7"/>
  <c r="H96" i="7" s="1"/>
  <c r="C97" i="7"/>
  <c r="D97" i="7"/>
  <c r="E97" i="7"/>
  <c r="F97" i="7"/>
  <c r="G97" i="7"/>
  <c r="I97" i="7" s="1"/>
  <c r="H97" i="7"/>
  <c r="C98" i="7"/>
  <c r="D98" i="7"/>
  <c r="E98" i="7"/>
  <c r="F98" i="7"/>
  <c r="G98" i="7"/>
  <c r="H98" i="7"/>
  <c r="I98" i="7"/>
  <c r="C99" i="7"/>
  <c r="D99" i="7"/>
  <c r="E99" i="7"/>
  <c r="F99" i="7"/>
  <c r="G99" i="7"/>
  <c r="H99" i="7"/>
  <c r="I99" i="7"/>
  <c r="C100" i="7"/>
  <c r="G100" i="7" s="1"/>
  <c r="D100" i="7"/>
  <c r="E100" i="7"/>
  <c r="F100" i="7"/>
  <c r="C101" i="7"/>
  <c r="D101" i="7"/>
  <c r="G101" i="7" s="1"/>
  <c r="E101" i="7"/>
  <c r="F101" i="7"/>
  <c r="C102" i="7"/>
  <c r="D102" i="7"/>
  <c r="G102" i="7" s="1"/>
  <c r="E102" i="7"/>
  <c r="F102" i="7"/>
  <c r="C103" i="7"/>
  <c r="D103" i="7"/>
  <c r="G103" i="7" s="1"/>
  <c r="E103" i="7"/>
  <c r="F103" i="7"/>
  <c r="C104" i="7"/>
  <c r="D104" i="7"/>
  <c r="E104" i="7"/>
  <c r="F104" i="7"/>
  <c r="G104" i="7"/>
  <c r="H104" i="7" s="1"/>
  <c r="C105" i="7"/>
  <c r="D105" i="7"/>
  <c r="E105" i="7"/>
  <c r="F105" i="7"/>
  <c r="G105" i="7"/>
  <c r="I105" i="7" s="1"/>
  <c r="H105" i="7"/>
  <c r="C106" i="7"/>
  <c r="D106" i="7"/>
  <c r="E106" i="7"/>
  <c r="F106" i="7"/>
  <c r="G106" i="7"/>
  <c r="H106" i="7"/>
  <c r="I106" i="7"/>
  <c r="C107" i="7"/>
  <c r="D107" i="7"/>
  <c r="E107" i="7"/>
  <c r="F107" i="7"/>
  <c r="G107" i="7"/>
  <c r="H107" i="7"/>
  <c r="I107" i="7"/>
  <c r="C108" i="7"/>
  <c r="D108" i="7"/>
  <c r="E108" i="7"/>
  <c r="F108" i="7"/>
  <c r="C109" i="7"/>
  <c r="D109" i="7"/>
  <c r="G109" i="7" s="1"/>
  <c r="E109" i="7"/>
  <c r="F109" i="7"/>
  <c r="C110" i="7"/>
  <c r="D110" i="7"/>
  <c r="G110" i="7" s="1"/>
  <c r="E110" i="7"/>
  <c r="F110" i="7"/>
  <c r="C111" i="7"/>
  <c r="D111" i="7"/>
  <c r="G111" i="7" s="1"/>
  <c r="E111" i="7"/>
  <c r="F111" i="7"/>
  <c r="C112" i="7"/>
  <c r="D112" i="7"/>
  <c r="E112" i="7"/>
  <c r="F112" i="7"/>
  <c r="G112" i="7"/>
  <c r="H112" i="7" s="1"/>
  <c r="C113" i="7"/>
  <c r="D113" i="7"/>
  <c r="E113" i="7"/>
  <c r="F113" i="7"/>
  <c r="G113" i="7"/>
  <c r="I113" i="7" s="1"/>
  <c r="H113" i="7"/>
  <c r="C114" i="7"/>
  <c r="D114" i="7"/>
  <c r="E114" i="7"/>
  <c r="F114" i="7"/>
  <c r="H114" i="7"/>
  <c r="I114" i="7"/>
  <c r="C115" i="7"/>
  <c r="D115" i="7"/>
  <c r="E115" i="7"/>
  <c r="F115" i="7"/>
  <c r="G115" i="7"/>
  <c r="H115" i="7"/>
  <c r="I115" i="7"/>
  <c r="C116" i="7"/>
  <c r="G116" i="7" s="1"/>
  <c r="D116" i="7"/>
  <c r="E116" i="7"/>
  <c r="F116" i="7"/>
  <c r="C117" i="7"/>
  <c r="D117" i="7"/>
  <c r="G117" i="7" s="1"/>
  <c r="E117" i="7"/>
  <c r="F117" i="7"/>
  <c r="C118" i="7"/>
  <c r="D118" i="7"/>
  <c r="G118" i="7" s="1"/>
  <c r="E118" i="7"/>
  <c r="F118" i="7"/>
  <c r="C119" i="7"/>
  <c r="D119" i="7"/>
  <c r="E119" i="7"/>
  <c r="F119" i="7"/>
  <c r="C120" i="7"/>
  <c r="D120" i="7"/>
  <c r="E120" i="7"/>
  <c r="F120" i="7"/>
  <c r="G120" i="7"/>
  <c r="H120" i="7" s="1"/>
  <c r="C121" i="7"/>
  <c r="D121" i="7"/>
  <c r="E121" i="7"/>
  <c r="F121" i="7"/>
  <c r="I121" i="7"/>
  <c r="H121" i="7"/>
  <c r="C122" i="7"/>
  <c r="D122" i="7"/>
  <c r="E122" i="7"/>
  <c r="F122" i="7"/>
  <c r="G122" i="7"/>
  <c r="H122" i="7"/>
  <c r="I122" i="7"/>
  <c r="C123" i="7"/>
  <c r="D123" i="7"/>
  <c r="E123" i="7"/>
  <c r="F123" i="7"/>
  <c r="G123" i="7"/>
  <c r="H123" i="7"/>
  <c r="I123" i="7"/>
  <c r="C124" i="7"/>
  <c r="G124" i="7" s="1"/>
  <c r="D124" i="7"/>
  <c r="E124" i="7"/>
  <c r="F124" i="7"/>
  <c r="C125" i="7"/>
  <c r="D125" i="7"/>
  <c r="E125" i="7"/>
  <c r="F125" i="7"/>
  <c r="C126" i="7"/>
  <c r="D126" i="7"/>
  <c r="G126" i="7" s="1"/>
  <c r="E126" i="7"/>
  <c r="F126" i="7"/>
  <c r="C127" i="7"/>
  <c r="D127" i="7"/>
  <c r="G127" i="7" s="1"/>
  <c r="E127" i="7"/>
  <c r="F127" i="7"/>
  <c r="C128" i="7"/>
  <c r="D128" i="7"/>
  <c r="E128" i="7"/>
  <c r="F128" i="7"/>
  <c r="G128" i="7"/>
  <c r="H128" i="7" s="1"/>
  <c r="C129" i="7"/>
  <c r="D129" i="7"/>
  <c r="E129" i="7"/>
  <c r="F129" i="7"/>
  <c r="G129" i="7"/>
  <c r="I129" i="7" s="1"/>
  <c r="H129" i="7"/>
  <c r="C130" i="7"/>
  <c r="D130" i="7"/>
  <c r="E130" i="7"/>
  <c r="F130" i="7"/>
  <c r="G130" i="7"/>
  <c r="H130" i="7"/>
  <c r="I130" i="7"/>
  <c r="B4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5" i="7"/>
  <c r="B26" i="7"/>
  <c r="B27" i="7"/>
  <c r="B28" i="7"/>
  <c r="B29" i="7"/>
  <c r="B30" i="7"/>
  <c r="B31" i="7"/>
  <c r="B32" i="7"/>
  <c r="B33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8" i="7"/>
  <c r="B70" i="7"/>
  <c r="B72" i="7"/>
  <c r="B73" i="7"/>
  <c r="B76" i="7"/>
  <c r="B77" i="7"/>
  <c r="B78" i="7"/>
  <c r="B82" i="7"/>
  <c r="B83" i="7"/>
  <c r="B84" i="7"/>
  <c r="B85" i="7"/>
  <c r="B86" i="7"/>
  <c r="B87" i="7"/>
  <c r="B88" i="7"/>
  <c r="B89" i="7"/>
  <c r="B90" i="7"/>
  <c r="B91" i="7"/>
  <c r="B92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9" i="7"/>
  <c r="B110" i="7"/>
  <c r="B111" i="7"/>
  <c r="B112" i="7"/>
  <c r="B113" i="7"/>
  <c r="B115" i="7"/>
  <c r="B116" i="7"/>
  <c r="B117" i="7"/>
  <c r="B118" i="7"/>
  <c r="B120" i="7"/>
  <c r="B122" i="7"/>
  <c r="B123" i="7"/>
  <c r="B124" i="7"/>
  <c r="B126" i="7"/>
  <c r="B127" i="7"/>
  <c r="B128" i="7"/>
  <c r="B129" i="7"/>
  <c r="B130" i="7"/>
  <c r="B2" i="7"/>
  <c r="G72" i="6"/>
  <c r="F132" i="6"/>
  <c r="E132" i="6"/>
  <c r="C3" i="6"/>
  <c r="D3" i="6"/>
  <c r="E3" i="6"/>
  <c r="F3" i="6"/>
  <c r="H3" i="6"/>
  <c r="C4" i="6"/>
  <c r="G4" i="6" s="1"/>
  <c r="D4" i="6"/>
  <c r="E4" i="6"/>
  <c r="F4" i="6"/>
  <c r="C5" i="6"/>
  <c r="D5" i="6"/>
  <c r="E5" i="6"/>
  <c r="F5" i="6"/>
  <c r="C6" i="6"/>
  <c r="D6" i="6"/>
  <c r="E6" i="6"/>
  <c r="F6" i="6"/>
  <c r="C7" i="6"/>
  <c r="D7" i="6"/>
  <c r="G7" i="6" s="1"/>
  <c r="E7" i="6"/>
  <c r="F7" i="6"/>
  <c r="C8" i="6"/>
  <c r="D8" i="6"/>
  <c r="E8" i="6"/>
  <c r="F8" i="6"/>
  <c r="G8" i="6"/>
  <c r="C9" i="6"/>
  <c r="D9" i="6"/>
  <c r="E9" i="6"/>
  <c r="F9" i="6"/>
  <c r="G9" i="6"/>
  <c r="I9" i="6" s="1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G12" i="6" s="1"/>
  <c r="D12" i="6"/>
  <c r="E12" i="6"/>
  <c r="F12" i="6"/>
  <c r="C13" i="6"/>
  <c r="D13" i="6"/>
  <c r="G13" i="6" s="1"/>
  <c r="E13" i="6"/>
  <c r="F13" i="6"/>
  <c r="C14" i="6"/>
  <c r="D14" i="6"/>
  <c r="G14" i="6" s="1"/>
  <c r="E14" i="6"/>
  <c r="F14" i="6"/>
  <c r="C15" i="6"/>
  <c r="D15" i="6"/>
  <c r="G15" i="6" s="1"/>
  <c r="E15" i="6"/>
  <c r="F15" i="6"/>
  <c r="C16" i="6"/>
  <c r="D16" i="6"/>
  <c r="E16" i="6"/>
  <c r="F16" i="6"/>
  <c r="G16" i="6"/>
  <c r="C17" i="6"/>
  <c r="D17" i="6"/>
  <c r="E17" i="6"/>
  <c r="F17" i="6"/>
  <c r="G17" i="6"/>
  <c r="I17" i="6" s="1"/>
  <c r="H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G20" i="6" s="1"/>
  <c r="D20" i="6"/>
  <c r="E20" i="6"/>
  <c r="F20" i="6"/>
  <c r="C21" i="6"/>
  <c r="D21" i="6"/>
  <c r="E21" i="6"/>
  <c r="F21" i="6"/>
  <c r="C22" i="6"/>
  <c r="D22" i="6"/>
  <c r="G22" i="6" s="1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G25" i="6"/>
  <c r="I25" i="6" s="1"/>
  <c r="H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G28" i="6" s="1"/>
  <c r="D28" i="6"/>
  <c r="E28" i="6"/>
  <c r="F28" i="6"/>
  <c r="C29" i="6"/>
  <c r="D29" i="6"/>
  <c r="G29" i="6" s="1"/>
  <c r="E29" i="6"/>
  <c r="F29" i="6"/>
  <c r="C30" i="6"/>
  <c r="D30" i="6"/>
  <c r="G30" i="6" s="1"/>
  <c r="E30" i="6"/>
  <c r="F30" i="6"/>
  <c r="C31" i="6"/>
  <c r="D31" i="6"/>
  <c r="G31" i="6" s="1"/>
  <c r="E31" i="6"/>
  <c r="F31" i="6"/>
  <c r="C32" i="6"/>
  <c r="D32" i="6"/>
  <c r="E32" i="6"/>
  <c r="F32" i="6"/>
  <c r="G32" i="6"/>
  <c r="C33" i="6"/>
  <c r="D33" i="6"/>
  <c r="E33" i="6"/>
  <c r="F33" i="6"/>
  <c r="G33" i="6"/>
  <c r="I33" i="6" s="1"/>
  <c r="H33" i="6"/>
  <c r="C34" i="6"/>
  <c r="D34" i="6"/>
  <c r="E34" i="6"/>
  <c r="F34" i="6"/>
  <c r="H34" i="6"/>
  <c r="C35" i="6"/>
  <c r="D35" i="6"/>
  <c r="E35" i="6"/>
  <c r="F35" i="6"/>
  <c r="G35" i="6"/>
  <c r="H35" i="6"/>
  <c r="I35" i="6"/>
  <c r="C36" i="6"/>
  <c r="D36" i="6"/>
  <c r="E36" i="6"/>
  <c r="F36" i="6"/>
  <c r="C37" i="6"/>
  <c r="D37" i="6"/>
  <c r="E37" i="6"/>
  <c r="F37" i="6"/>
  <c r="C38" i="6"/>
  <c r="D38" i="6"/>
  <c r="G38" i="6" s="1"/>
  <c r="E38" i="6"/>
  <c r="F38" i="6"/>
  <c r="C39" i="6"/>
  <c r="D39" i="6"/>
  <c r="E39" i="6"/>
  <c r="F39" i="6"/>
  <c r="C40" i="6"/>
  <c r="D40" i="6"/>
  <c r="E40" i="6"/>
  <c r="F40" i="6"/>
  <c r="G40" i="6"/>
  <c r="C41" i="6"/>
  <c r="D41" i="6"/>
  <c r="E41" i="6"/>
  <c r="F41" i="6"/>
  <c r="G41" i="6"/>
  <c r="I41" i="6" s="1"/>
  <c r="H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G44" i="6" s="1"/>
  <c r="D44" i="6"/>
  <c r="E44" i="6"/>
  <c r="F44" i="6"/>
  <c r="C45" i="6"/>
  <c r="D45" i="6"/>
  <c r="E45" i="6"/>
  <c r="F45" i="6"/>
  <c r="C46" i="6"/>
  <c r="D46" i="6"/>
  <c r="G46" i="6" s="1"/>
  <c r="E46" i="6"/>
  <c r="F46" i="6"/>
  <c r="C47" i="6"/>
  <c r="D47" i="6"/>
  <c r="G47" i="6" s="1"/>
  <c r="E47" i="6"/>
  <c r="F47" i="6"/>
  <c r="C48" i="6"/>
  <c r="D48" i="6"/>
  <c r="E48" i="6"/>
  <c r="F48" i="6"/>
  <c r="G48" i="6"/>
  <c r="C49" i="6"/>
  <c r="D49" i="6"/>
  <c r="E49" i="6"/>
  <c r="F49" i="6"/>
  <c r="G49" i="6"/>
  <c r="I49" i="6" s="1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G52" i="6" s="1"/>
  <c r="D52" i="6"/>
  <c r="E52" i="6"/>
  <c r="F52" i="6"/>
  <c r="C53" i="6"/>
  <c r="D53" i="6"/>
  <c r="G53" i="6" s="1"/>
  <c r="E53" i="6"/>
  <c r="F53" i="6"/>
  <c r="C54" i="6"/>
  <c r="D54" i="6"/>
  <c r="G54" i="6" s="1"/>
  <c r="E54" i="6"/>
  <c r="F54" i="6"/>
  <c r="C55" i="6"/>
  <c r="D55" i="6"/>
  <c r="G55" i="6" s="1"/>
  <c r="E55" i="6"/>
  <c r="F55" i="6"/>
  <c r="C56" i="6"/>
  <c r="D56" i="6"/>
  <c r="E56" i="6"/>
  <c r="F56" i="6"/>
  <c r="G56" i="6"/>
  <c r="C57" i="6"/>
  <c r="D57" i="6"/>
  <c r="E57" i="6"/>
  <c r="F57" i="6"/>
  <c r="G57" i="6"/>
  <c r="I57" i="6" s="1"/>
  <c r="H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G60" i="6" s="1"/>
  <c r="D60" i="6"/>
  <c r="E60" i="6"/>
  <c r="F60" i="6"/>
  <c r="C61" i="6"/>
  <c r="D61" i="6"/>
  <c r="G61" i="6" s="1"/>
  <c r="E61" i="6"/>
  <c r="F61" i="6"/>
  <c r="C62" i="6"/>
  <c r="D62" i="6"/>
  <c r="G62" i="6" s="1"/>
  <c r="E62" i="6"/>
  <c r="F62" i="6"/>
  <c r="C63" i="6"/>
  <c r="D63" i="6"/>
  <c r="G63" i="6" s="1"/>
  <c r="E63" i="6"/>
  <c r="F63" i="6"/>
  <c r="C64" i="6"/>
  <c r="D64" i="6"/>
  <c r="E64" i="6"/>
  <c r="F64" i="6"/>
  <c r="G64" i="6"/>
  <c r="C65" i="6"/>
  <c r="D65" i="6"/>
  <c r="E65" i="6"/>
  <c r="F65" i="6"/>
  <c r="G65" i="6"/>
  <c r="I65" i="6" s="1"/>
  <c r="C66" i="6"/>
  <c r="D66" i="6"/>
  <c r="E66" i="6"/>
  <c r="F66" i="6"/>
  <c r="G66" i="6"/>
  <c r="H66" i="6"/>
  <c r="I66" i="6"/>
  <c r="C67" i="6"/>
  <c r="D67" i="6"/>
  <c r="E67" i="6"/>
  <c r="F67" i="6"/>
  <c r="H67" i="6"/>
  <c r="C68" i="6"/>
  <c r="D68" i="6"/>
  <c r="E68" i="6"/>
  <c r="F68" i="6"/>
  <c r="C69" i="6"/>
  <c r="D69" i="6"/>
  <c r="E69" i="6"/>
  <c r="F69" i="6"/>
  <c r="C70" i="6"/>
  <c r="D70" i="6"/>
  <c r="G70" i="6" s="1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G73" i="6"/>
  <c r="I73" i="6" s="1"/>
  <c r="C74" i="6"/>
  <c r="D74" i="6"/>
  <c r="E74" i="6"/>
  <c r="F74" i="6"/>
  <c r="I74" i="6"/>
  <c r="H74" i="6"/>
  <c r="C75" i="6"/>
  <c r="D75" i="6"/>
  <c r="E75" i="6"/>
  <c r="F75" i="6"/>
  <c r="H75" i="6"/>
  <c r="I75" i="6"/>
  <c r="C76" i="6"/>
  <c r="G76" i="6" s="1"/>
  <c r="D76" i="6"/>
  <c r="E76" i="6"/>
  <c r="F76" i="6"/>
  <c r="C77" i="6"/>
  <c r="D77" i="6"/>
  <c r="G77" i="6" s="1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H81" i="6"/>
  <c r="C82" i="6"/>
  <c r="D82" i="6"/>
  <c r="E82" i="6"/>
  <c r="F82" i="6"/>
  <c r="G82" i="6"/>
  <c r="H82" i="6" s="1"/>
  <c r="C83" i="6"/>
  <c r="D83" i="6"/>
  <c r="E83" i="6"/>
  <c r="F83" i="6"/>
  <c r="G83" i="6"/>
  <c r="H83" i="6"/>
  <c r="I83" i="6"/>
  <c r="C84" i="6"/>
  <c r="G84" i="6" s="1"/>
  <c r="H84" i="6" s="1"/>
  <c r="D84" i="6"/>
  <c r="E84" i="6"/>
  <c r="F84" i="6"/>
  <c r="I84" i="6"/>
  <c r="C85" i="6"/>
  <c r="D85" i="6"/>
  <c r="G85" i="6" s="1"/>
  <c r="E85" i="6"/>
  <c r="F85" i="6"/>
  <c r="C86" i="6"/>
  <c r="D86" i="6"/>
  <c r="E86" i="6"/>
  <c r="F86" i="6"/>
  <c r="C87" i="6"/>
  <c r="D87" i="6"/>
  <c r="G87" i="6" s="1"/>
  <c r="E87" i="6"/>
  <c r="F87" i="6"/>
  <c r="C88" i="6"/>
  <c r="D88" i="6"/>
  <c r="E88" i="6"/>
  <c r="F88" i="6"/>
  <c r="G88" i="6"/>
  <c r="C89" i="6"/>
  <c r="D89" i="6"/>
  <c r="E89" i="6"/>
  <c r="F89" i="6"/>
  <c r="G89" i="6"/>
  <c r="H89" i="6"/>
  <c r="C90" i="6"/>
  <c r="D90" i="6"/>
  <c r="E90" i="6"/>
  <c r="F90" i="6"/>
  <c r="G90" i="6"/>
  <c r="H90" i="6"/>
  <c r="I90" i="6"/>
  <c r="C91" i="6"/>
  <c r="D91" i="6"/>
  <c r="E91" i="6"/>
  <c r="F91" i="6"/>
  <c r="G91" i="6"/>
  <c r="H91" i="6"/>
  <c r="I91" i="6"/>
  <c r="C92" i="6"/>
  <c r="G92" i="6" s="1"/>
  <c r="H92" i="6" s="1"/>
  <c r="D92" i="6"/>
  <c r="E92" i="6"/>
  <c r="F92" i="6"/>
  <c r="I92" i="6"/>
  <c r="C93" i="6"/>
  <c r="D93" i="6"/>
  <c r="E93" i="6"/>
  <c r="F93" i="6"/>
  <c r="C94" i="6"/>
  <c r="D94" i="6"/>
  <c r="G94" i="6" s="1"/>
  <c r="E94" i="6"/>
  <c r="F94" i="6"/>
  <c r="C95" i="6"/>
  <c r="D95" i="6"/>
  <c r="G95" i="6" s="1"/>
  <c r="E95" i="6"/>
  <c r="F95" i="6"/>
  <c r="C96" i="6"/>
  <c r="D96" i="6"/>
  <c r="E96" i="6"/>
  <c r="F96" i="6"/>
  <c r="G96" i="6"/>
  <c r="C97" i="6"/>
  <c r="D97" i="6"/>
  <c r="E97" i="6"/>
  <c r="F97" i="6"/>
  <c r="G97" i="6"/>
  <c r="I97" i="6" s="1"/>
  <c r="H97" i="6"/>
  <c r="C98" i="6"/>
  <c r="D98" i="6"/>
  <c r="E98" i="6"/>
  <c r="F98" i="6"/>
  <c r="G98" i="6"/>
  <c r="H98" i="6"/>
  <c r="I98" i="6"/>
  <c r="C99" i="6"/>
  <c r="D99" i="6"/>
  <c r="E99" i="6"/>
  <c r="F99" i="6"/>
  <c r="G99" i="6"/>
  <c r="H99" i="6"/>
  <c r="I99" i="6"/>
  <c r="C100" i="6"/>
  <c r="G100" i="6" s="1"/>
  <c r="H100" i="6" s="1"/>
  <c r="D100" i="6"/>
  <c r="E100" i="6"/>
  <c r="F100" i="6"/>
  <c r="C101" i="6"/>
  <c r="D101" i="6"/>
  <c r="E101" i="6"/>
  <c r="F101" i="6"/>
  <c r="C102" i="6"/>
  <c r="D102" i="6"/>
  <c r="G102" i="6" s="1"/>
  <c r="E102" i="6"/>
  <c r="F102" i="6"/>
  <c r="C103" i="6"/>
  <c r="D103" i="6"/>
  <c r="G103" i="6" s="1"/>
  <c r="E103" i="6"/>
  <c r="F103" i="6"/>
  <c r="C104" i="6"/>
  <c r="D104" i="6"/>
  <c r="E104" i="6"/>
  <c r="F104" i="6"/>
  <c r="G104" i="6"/>
  <c r="C105" i="6"/>
  <c r="D105" i="6"/>
  <c r="E105" i="6"/>
  <c r="F105" i="6"/>
  <c r="G105" i="6"/>
  <c r="I105" i="6" s="1"/>
  <c r="C106" i="6"/>
  <c r="D106" i="6"/>
  <c r="E106" i="6"/>
  <c r="F106" i="6"/>
  <c r="G106" i="6"/>
  <c r="H106" i="6"/>
  <c r="I106" i="6"/>
  <c r="C107" i="6"/>
  <c r="D107" i="6"/>
  <c r="E107" i="6"/>
  <c r="F107" i="6"/>
  <c r="G107" i="6"/>
  <c r="H107" i="6"/>
  <c r="I107" i="6"/>
  <c r="C108" i="6"/>
  <c r="H108" i="6" s="1"/>
  <c r="D108" i="6"/>
  <c r="E108" i="6"/>
  <c r="F108" i="6"/>
  <c r="C109" i="6"/>
  <c r="D109" i="6"/>
  <c r="G109" i="6" s="1"/>
  <c r="E109" i="6"/>
  <c r="F109" i="6"/>
  <c r="C110" i="6"/>
  <c r="D110" i="6"/>
  <c r="E110" i="6"/>
  <c r="F110" i="6"/>
  <c r="C111" i="6"/>
  <c r="D111" i="6"/>
  <c r="G111" i="6" s="1"/>
  <c r="E111" i="6"/>
  <c r="F111" i="6"/>
  <c r="C112" i="6"/>
  <c r="D112" i="6"/>
  <c r="E112" i="6"/>
  <c r="F112" i="6"/>
  <c r="G112" i="6"/>
  <c r="C113" i="6"/>
  <c r="D113" i="6"/>
  <c r="E113" i="6"/>
  <c r="F113" i="6"/>
  <c r="G113" i="6"/>
  <c r="H113" i="6"/>
  <c r="C114" i="6"/>
  <c r="D114" i="6"/>
  <c r="E114" i="6"/>
  <c r="F114" i="6"/>
  <c r="H114" i="6"/>
  <c r="C115" i="6"/>
  <c r="D115" i="6"/>
  <c r="E115" i="6"/>
  <c r="F115" i="6"/>
  <c r="G115" i="6"/>
  <c r="H115" i="6"/>
  <c r="I115" i="6"/>
  <c r="C116" i="6"/>
  <c r="G116" i="6" s="1"/>
  <c r="H116" i="6" s="1"/>
  <c r="D116" i="6"/>
  <c r="E116" i="6"/>
  <c r="F116" i="6"/>
  <c r="I116" i="6"/>
  <c r="C117" i="6"/>
  <c r="D117" i="6"/>
  <c r="G117" i="6" s="1"/>
  <c r="E117" i="6"/>
  <c r="F117" i="6"/>
  <c r="C118" i="6"/>
  <c r="D118" i="6"/>
  <c r="G118" i="6" s="1"/>
  <c r="E118" i="6"/>
  <c r="F118" i="6"/>
  <c r="C119" i="6"/>
  <c r="D119" i="6"/>
  <c r="E119" i="6"/>
  <c r="F119" i="6"/>
  <c r="C120" i="6"/>
  <c r="D120" i="6"/>
  <c r="E120" i="6"/>
  <c r="F120" i="6"/>
  <c r="G120" i="6"/>
  <c r="C121" i="6"/>
  <c r="D121" i="6"/>
  <c r="E121" i="6"/>
  <c r="F121" i="6"/>
  <c r="H121" i="6"/>
  <c r="C122" i="6"/>
  <c r="D122" i="6"/>
  <c r="E122" i="6"/>
  <c r="F122" i="6"/>
  <c r="G122" i="6"/>
  <c r="H122" i="6"/>
  <c r="I122" i="6"/>
  <c r="C123" i="6"/>
  <c r="D123" i="6"/>
  <c r="E123" i="6"/>
  <c r="F123" i="6"/>
  <c r="G123" i="6"/>
  <c r="H123" i="6"/>
  <c r="I123" i="6"/>
  <c r="C124" i="6"/>
  <c r="G124" i="6" s="1"/>
  <c r="H124" i="6" s="1"/>
  <c r="D124" i="6"/>
  <c r="E124" i="6"/>
  <c r="F124" i="6"/>
  <c r="I124" i="6"/>
  <c r="C125" i="6"/>
  <c r="D125" i="6"/>
  <c r="E125" i="6"/>
  <c r="F125" i="6"/>
  <c r="C126" i="6"/>
  <c r="D126" i="6"/>
  <c r="G126" i="6" s="1"/>
  <c r="E126" i="6"/>
  <c r="F126" i="6"/>
  <c r="C127" i="6"/>
  <c r="D127" i="6"/>
  <c r="G127" i="6" s="1"/>
  <c r="E127" i="6"/>
  <c r="F127" i="6"/>
  <c r="C128" i="6"/>
  <c r="D128" i="6"/>
  <c r="E128" i="6"/>
  <c r="F128" i="6"/>
  <c r="G128" i="6"/>
  <c r="C129" i="6"/>
  <c r="D129" i="6"/>
  <c r="E129" i="6"/>
  <c r="F129" i="6"/>
  <c r="G129" i="6"/>
  <c r="I129" i="6" s="1"/>
  <c r="H129" i="6"/>
  <c r="C130" i="6"/>
  <c r="D130" i="6"/>
  <c r="E130" i="6"/>
  <c r="F130" i="6"/>
  <c r="G130" i="6"/>
  <c r="H130" i="6"/>
  <c r="I130" i="6"/>
  <c r="B4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5" i="6"/>
  <c r="B26" i="6"/>
  <c r="B27" i="6"/>
  <c r="B28" i="6"/>
  <c r="B29" i="6"/>
  <c r="B30" i="6"/>
  <c r="B31" i="6"/>
  <c r="B32" i="6"/>
  <c r="B33" i="6"/>
  <c r="B35" i="6"/>
  <c r="B36" i="6"/>
  <c r="B37" i="6"/>
  <c r="B38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8" i="6"/>
  <c r="B70" i="6"/>
  <c r="B72" i="6"/>
  <c r="B73" i="6"/>
  <c r="B76" i="6"/>
  <c r="B77" i="6"/>
  <c r="B78" i="6"/>
  <c r="B82" i="6"/>
  <c r="B83" i="6"/>
  <c r="B84" i="6"/>
  <c r="B85" i="6"/>
  <c r="B86" i="6"/>
  <c r="B87" i="6"/>
  <c r="B88" i="6"/>
  <c r="B89" i="6"/>
  <c r="B90" i="6"/>
  <c r="B91" i="6"/>
  <c r="B92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9" i="6"/>
  <c r="B110" i="6"/>
  <c r="B111" i="6"/>
  <c r="B112" i="6"/>
  <c r="B113" i="6"/>
  <c r="B115" i="6"/>
  <c r="B116" i="6"/>
  <c r="B117" i="6"/>
  <c r="B118" i="6"/>
  <c r="B120" i="6"/>
  <c r="B122" i="6"/>
  <c r="B123" i="6"/>
  <c r="B124" i="6"/>
  <c r="B126" i="6"/>
  <c r="B127" i="6"/>
  <c r="B128" i="6"/>
  <c r="B129" i="6"/>
  <c r="B130" i="6"/>
  <c r="B2" i="6"/>
  <c r="F2" i="6"/>
  <c r="E2" i="6"/>
  <c r="D2" i="6"/>
  <c r="C2" i="6"/>
  <c r="F132" i="5"/>
  <c r="H132" i="5"/>
  <c r="I132" i="5"/>
  <c r="E132" i="5"/>
  <c r="C3" i="5"/>
  <c r="D3" i="5"/>
  <c r="E3" i="5"/>
  <c r="F3" i="5"/>
  <c r="H3" i="5"/>
  <c r="I3" i="5"/>
  <c r="C4" i="5"/>
  <c r="G4" i="5" s="1"/>
  <c r="D4" i="5"/>
  <c r="E4" i="5"/>
  <c r="F4" i="5"/>
  <c r="C5" i="5"/>
  <c r="D5" i="5"/>
  <c r="E5" i="5"/>
  <c r="F5" i="5"/>
  <c r="C6" i="5"/>
  <c r="D6" i="5"/>
  <c r="E6" i="5"/>
  <c r="F6" i="5"/>
  <c r="C7" i="5"/>
  <c r="D7" i="5"/>
  <c r="G7" i="5" s="1"/>
  <c r="E7" i="5"/>
  <c r="F7" i="5"/>
  <c r="C8" i="5"/>
  <c r="D8" i="5"/>
  <c r="E8" i="5"/>
  <c r="F8" i="5"/>
  <c r="G8" i="5"/>
  <c r="H8" i="5" s="1"/>
  <c r="C9" i="5"/>
  <c r="D9" i="5"/>
  <c r="E9" i="5"/>
  <c r="F9" i="5"/>
  <c r="G9" i="5"/>
  <c r="I9" i="5" s="1"/>
  <c r="H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G12" i="5" s="1"/>
  <c r="D12" i="5"/>
  <c r="E12" i="5"/>
  <c r="F12" i="5"/>
  <c r="C13" i="5"/>
  <c r="D13" i="5"/>
  <c r="G13" i="5" s="1"/>
  <c r="E13" i="5"/>
  <c r="F13" i="5"/>
  <c r="C14" i="5"/>
  <c r="D14" i="5"/>
  <c r="G14" i="5" s="1"/>
  <c r="E14" i="5"/>
  <c r="F14" i="5"/>
  <c r="C15" i="5"/>
  <c r="D15" i="5"/>
  <c r="G15" i="5" s="1"/>
  <c r="E15" i="5"/>
  <c r="F15" i="5"/>
  <c r="C16" i="5"/>
  <c r="D16" i="5"/>
  <c r="E16" i="5"/>
  <c r="F16" i="5"/>
  <c r="G16" i="5"/>
  <c r="H16" i="5" s="1"/>
  <c r="C17" i="5"/>
  <c r="D17" i="5"/>
  <c r="E17" i="5"/>
  <c r="F17" i="5"/>
  <c r="G17" i="5"/>
  <c r="I17" i="5" s="1"/>
  <c r="H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G20" i="5" s="1"/>
  <c r="D20" i="5"/>
  <c r="E20" i="5"/>
  <c r="F20" i="5"/>
  <c r="C21" i="5"/>
  <c r="D21" i="5"/>
  <c r="G21" i="5" s="1"/>
  <c r="E21" i="5"/>
  <c r="F21" i="5"/>
  <c r="C22" i="5"/>
  <c r="D22" i="5"/>
  <c r="G22" i="5" s="1"/>
  <c r="E22" i="5"/>
  <c r="F22" i="5"/>
  <c r="C23" i="5"/>
  <c r="D23" i="5"/>
  <c r="E23" i="5"/>
  <c r="F23" i="5"/>
  <c r="C24" i="5"/>
  <c r="D24" i="5"/>
  <c r="E24" i="5"/>
  <c r="F24" i="5"/>
  <c r="H24" i="5"/>
  <c r="C25" i="5"/>
  <c r="D25" i="5"/>
  <c r="E25" i="5"/>
  <c r="F25" i="5"/>
  <c r="G25" i="5"/>
  <c r="I25" i="5" s="1"/>
  <c r="H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G28" i="5" s="1"/>
  <c r="D28" i="5"/>
  <c r="E28" i="5"/>
  <c r="F28" i="5"/>
  <c r="C29" i="5"/>
  <c r="D29" i="5"/>
  <c r="G29" i="5" s="1"/>
  <c r="E29" i="5"/>
  <c r="F29" i="5"/>
  <c r="C30" i="5"/>
  <c r="D30" i="5"/>
  <c r="G30" i="5" s="1"/>
  <c r="E30" i="5"/>
  <c r="F30" i="5"/>
  <c r="C31" i="5"/>
  <c r="D31" i="5"/>
  <c r="G31" i="5" s="1"/>
  <c r="E31" i="5"/>
  <c r="F31" i="5"/>
  <c r="C32" i="5"/>
  <c r="D32" i="5"/>
  <c r="E32" i="5"/>
  <c r="F32" i="5"/>
  <c r="G32" i="5"/>
  <c r="H32" i="5" s="1"/>
  <c r="C33" i="5"/>
  <c r="D33" i="5"/>
  <c r="E33" i="5"/>
  <c r="F33" i="5"/>
  <c r="G33" i="5"/>
  <c r="I33" i="5" s="1"/>
  <c r="H33" i="5"/>
  <c r="C34" i="5"/>
  <c r="D34" i="5"/>
  <c r="E34" i="5"/>
  <c r="F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C37" i="5"/>
  <c r="D37" i="5"/>
  <c r="G37" i="5" s="1"/>
  <c r="E37" i="5"/>
  <c r="F37" i="5"/>
  <c r="C38" i="5"/>
  <c r="D38" i="5"/>
  <c r="G38" i="5" s="1"/>
  <c r="E38" i="5"/>
  <c r="F38" i="5"/>
  <c r="C39" i="5"/>
  <c r="D39" i="5"/>
  <c r="E39" i="5"/>
  <c r="F39" i="5"/>
  <c r="C40" i="5"/>
  <c r="D40" i="5"/>
  <c r="E40" i="5"/>
  <c r="F40" i="5"/>
  <c r="G40" i="5"/>
  <c r="H40" i="5" s="1"/>
  <c r="C41" i="5"/>
  <c r="D41" i="5"/>
  <c r="E41" i="5"/>
  <c r="F41" i="5"/>
  <c r="G41" i="5"/>
  <c r="I41" i="5" s="1"/>
  <c r="H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G44" i="5" s="1"/>
  <c r="D44" i="5"/>
  <c r="E44" i="5"/>
  <c r="F44" i="5"/>
  <c r="C45" i="5"/>
  <c r="D45" i="5"/>
  <c r="G45" i="5" s="1"/>
  <c r="E45" i="5"/>
  <c r="F45" i="5"/>
  <c r="C46" i="5"/>
  <c r="D46" i="5"/>
  <c r="G46" i="5" s="1"/>
  <c r="E46" i="5"/>
  <c r="F46" i="5"/>
  <c r="C47" i="5"/>
  <c r="D47" i="5"/>
  <c r="G47" i="5" s="1"/>
  <c r="E47" i="5"/>
  <c r="F47" i="5"/>
  <c r="C48" i="5"/>
  <c r="D48" i="5"/>
  <c r="E48" i="5"/>
  <c r="F48" i="5"/>
  <c r="G48" i="5"/>
  <c r="H48" i="5" s="1"/>
  <c r="C49" i="5"/>
  <c r="D49" i="5"/>
  <c r="E49" i="5"/>
  <c r="F49" i="5"/>
  <c r="G49" i="5"/>
  <c r="I49" i="5" s="1"/>
  <c r="H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G52" i="5" s="1"/>
  <c r="D52" i="5"/>
  <c r="E52" i="5"/>
  <c r="F52" i="5"/>
  <c r="C53" i="5"/>
  <c r="D53" i="5"/>
  <c r="G53" i="5" s="1"/>
  <c r="E53" i="5"/>
  <c r="F53" i="5"/>
  <c r="C54" i="5"/>
  <c r="D54" i="5"/>
  <c r="G54" i="5" s="1"/>
  <c r="E54" i="5"/>
  <c r="F54" i="5"/>
  <c r="C55" i="5"/>
  <c r="D55" i="5"/>
  <c r="G55" i="5" s="1"/>
  <c r="E55" i="5"/>
  <c r="F55" i="5"/>
  <c r="C56" i="5"/>
  <c r="D56" i="5"/>
  <c r="E56" i="5"/>
  <c r="F56" i="5"/>
  <c r="G56" i="5"/>
  <c r="H56" i="5" s="1"/>
  <c r="C57" i="5"/>
  <c r="D57" i="5"/>
  <c r="E57" i="5"/>
  <c r="F57" i="5"/>
  <c r="G57" i="5"/>
  <c r="I57" i="5" s="1"/>
  <c r="H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G60" i="5" s="1"/>
  <c r="D60" i="5"/>
  <c r="E60" i="5"/>
  <c r="F60" i="5"/>
  <c r="C61" i="5"/>
  <c r="D61" i="5"/>
  <c r="G61" i="5" s="1"/>
  <c r="E61" i="5"/>
  <c r="F61" i="5"/>
  <c r="C62" i="5"/>
  <c r="D62" i="5"/>
  <c r="G62" i="5" s="1"/>
  <c r="E62" i="5"/>
  <c r="F62" i="5"/>
  <c r="C63" i="5"/>
  <c r="D63" i="5"/>
  <c r="G63" i="5" s="1"/>
  <c r="E63" i="5"/>
  <c r="F63" i="5"/>
  <c r="C64" i="5"/>
  <c r="D64" i="5"/>
  <c r="E64" i="5"/>
  <c r="F64" i="5"/>
  <c r="G64" i="5"/>
  <c r="H64" i="5" s="1"/>
  <c r="C65" i="5"/>
  <c r="D65" i="5"/>
  <c r="E65" i="5"/>
  <c r="F65" i="5"/>
  <c r="G65" i="5"/>
  <c r="I65" i="5" s="1"/>
  <c r="H65" i="5"/>
  <c r="C66" i="5"/>
  <c r="D66" i="5"/>
  <c r="E66" i="5"/>
  <c r="F66" i="5"/>
  <c r="G66" i="5"/>
  <c r="H66" i="5"/>
  <c r="I66" i="5"/>
  <c r="C67" i="5"/>
  <c r="D67" i="5"/>
  <c r="E67" i="5"/>
  <c r="F67" i="5"/>
  <c r="H67" i="5"/>
  <c r="I67" i="5"/>
  <c r="C68" i="5"/>
  <c r="D68" i="5"/>
  <c r="E68" i="5"/>
  <c r="F68" i="5"/>
  <c r="C69" i="5"/>
  <c r="D69" i="5"/>
  <c r="E69" i="5"/>
  <c r="F69" i="5"/>
  <c r="C70" i="5"/>
  <c r="D70" i="5"/>
  <c r="G70" i="5" s="1"/>
  <c r="E70" i="5"/>
  <c r="F70" i="5"/>
  <c r="C71" i="5"/>
  <c r="D71" i="5"/>
  <c r="E71" i="5"/>
  <c r="F71" i="5"/>
  <c r="C72" i="5"/>
  <c r="D72" i="5"/>
  <c r="E72" i="5"/>
  <c r="F72" i="5"/>
  <c r="G72" i="5"/>
  <c r="H72" i="5" s="1"/>
  <c r="C73" i="5"/>
  <c r="D73" i="5"/>
  <c r="E73" i="5"/>
  <c r="F73" i="5"/>
  <c r="G73" i="5"/>
  <c r="I73" i="5" s="1"/>
  <c r="H73" i="5"/>
  <c r="C74" i="5"/>
  <c r="D74" i="5"/>
  <c r="E74" i="5"/>
  <c r="F74" i="5"/>
  <c r="H74" i="5"/>
  <c r="I74" i="5"/>
  <c r="C75" i="5"/>
  <c r="D75" i="5"/>
  <c r="E75" i="5"/>
  <c r="F75" i="5"/>
  <c r="H75" i="5"/>
  <c r="I75" i="5"/>
  <c r="C76" i="5"/>
  <c r="G76" i="5" s="1"/>
  <c r="D76" i="5"/>
  <c r="E76" i="5"/>
  <c r="F76" i="5"/>
  <c r="C77" i="5"/>
  <c r="D77" i="5"/>
  <c r="G77" i="5" s="1"/>
  <c r="E77" i="5"/>
  <c r="F77" i="5"/>
  <c r="C78" i="5"/>
  <c r="D78" i="5"/>
  <c r="G78" i="5" s="1"/>
  <c r="E78" i="5"/>
  <c r="F78" i="5"/>
  <c r="C79" i="5"/>
  <c r="D79" i="5"/>
  <c r="E79" i="5"/>
  <c r="F79" i="5"/>
  <c r="C80" i="5"/>
  <c r="D80" i="5"/>
  <c r="E80" i="5"/>
  <c r="F80" i="5"/>
  <c r="H80" i="5"/>
  <c r="C81" i="5"/>
  <c r="D81" i="5"/>
  <c r="E81" i="5"/>
  <c r="F81" i="5"/>
  <c r="I81" i="5"/>
  <c r="H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G84" i="5" s="1"/>
  <c r="D84" i="5"/>
  <c r="E84" i="5"/>
  <c r="F84" i="5"/>
  <c r="C85" i="5"/>
  <c r="D85" i="5"/>
  <c r="G85" i="5" s="1"/>
  <c r="E85" i="5"/>
  <c r="F85" i="5"/>
  <c r="C86" i="5"/>
  <c r="D86" i="5"/>
  <c r="G86" i="5" s="1"/>
  <c r="E86" i="5"/>
  <c r="F86" i="5"/>
  <c r="C87" i="5"/>
  <c r="D87" i="5"/>
  <c r="G87" i="5" s="1"/>
  <c r="E87" i="5"/>
  <c r="F87" i="5"/>
  <c r="C88" i="5"/>
  <c r="D88" i="5"/>
  <c r="E88" i="5"/>
  <c r="F88" i="5"/>
  <c r="G88" i="5"/>
  <c r="H88" i="5" s="1"/>
  <c r="C89" i="5"/>
  <c r="D89" i="5"/>
  <c r="E89" i="5"/>
  <c r="F89" i="5"/>
  <c r="G89" i="5"/>
  <c r="I89" i="5" s="1"/>
  <c r="H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G92" i="5" s="1"/>
  <c r="D92" i="5"/>
  <c r="E92" i="5"/>
  <c r="F92" i="5"/>
  <c r="C93" i="5"/>
  <c r="D93" i="5"/>
  <c r="E93" i="5"/>
  <c r="F93" i="5"/>
  <c r="C94" i="5"/>
  <c r="D94" i="5"/>
  <c r="G94" i="5" s="1"/>
  <c r="E94" i="5"/>
  <c r="F94" i="5"/>
  <c r="C95" i="5"/>
  <c r="D95" i="5"/>
  <c r="G95" i="5" s="1"/>
  <c r="E95" i="5"/>
  <c r="F95" i="5"/>
  <c r="C96" i="5"/>
  <c r="D96" i="5"/>
  <c r="E96" i="5"/>
  <c r="F96" i="5"/>
  <c r="G96" i="5"/>
  <c r="H96" i="5" s="1"/>
  <c r="C97" i="5"/>
  <c r="D97" i="5"/>
  <c r="E97" i="5"/>
  <c r="F97" i="5"/>
  <c r="G97" i="5"/>
  <c r="I97" i="5" s="1"/>
  <c r="H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G100" i="5" s="1"/>
  <c r="D100" i="5"/>
  <c r="E100" i="5"/>
  <c r="F100" i="5"/>
  <c r="C101" i="5"/>
  <c r="D101" i="5"/>
  <c r="G101" i="5" s="1"/>
  <c r="E101" i="5"/>
  <c r="F101" i="5"/>
  <c r="C102" i="5"/>
  <c r="D102" i="5"/>
  <c r="G102" i="5" s="1"/>
  <c r="E102" i="5"/>
  <c r="F102" i="5"/>
  <c r="C103" i="5"/>
  <c r="D103" i="5"/>
  <c r="G103" i="5" s="1"/>
  <c r="E103" i="5"/>
  <c r="F103" i="5"/>
  <c r="C104" i="5"/>
  <c r="D104" i="5"/>
  <c r="E104" i="5"/>
  <c r="F104" i="5"/>
  <c r="G104" i="5"/>
  <c r="H104" i="5" s="1"/>
  <c r="C105" i="5"/>
  <c r="D105" i="5"/>
  <c r="E105" i="5"/>
  <c r="F105" i="5"/>
  <c r="G105" i="5"/>
  <c r="I105" i="5" s="1"/>
  <c r="H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C109" i="5"/>
  <c r="D109" i="5"/>
  <c r="G109" i="5" s="1"/>
  <c r="E109" i="5"/>
  <c r="F109" i="5"/>
  <c r="C110" i="5"/>
  <c r="D110" i="5"/>
  <c r="G110" i="5" s="1"/>
  <c r="E110" i="5"/>
  <c r="F110" i="5"/>
  <c r="C111" i="5"/>
  <c r="D111" i="5"/>
  <c r="G111" i="5" s="1"/>
  <c r="E111" i="5"/>
  <c r="F111" i="5"/>
  <c r="C112" i="5"/>
  <c r="D112" i="5"/>
  <c r="E112" i="5"/>
  <c r="F112" i="5"/>
  <c r="G112" i="5"/>
  <c r="H112" i="5" s="1"/>
  <c r="C113" i="5"/>
  <c r="D113" i="5"/>
  <c r="E113" i="5"/>
  <c r="F113" i="5"/>
  <c r="G113" i="5"/>
  <c r="I113" i="5" s="1"/>
  <c r="H113" i="5"/>
  <c r="C114" i="5"/>
  <c r="D114" i="5"/>
  <c r="E114" i="5"/>
  <c r="F114" i="5"/>
  <c r="H114" i="5"/>
  <c r="I114" i="5"/>
  <c r="C115" i="5"/>
  <c r="D115" i="5"/>
  <c r="E115" i="5"/>
  <c r="F115" i="5"/>
  <c r="G115" i="5"/>
  <c r="H115" i="5"/>
  <c r="I115" i="5"/>
  <c r="C116" i="5"/>
  <c r="G116" i="5" s="1"/>
  <c r="D116" i="5"/>
  <c r="E116" i="5"/>
  <c r="F116" i="5"/>
  <c r="C117" i="5"/>
  <c r="D117" i="5"/>
  <c r="G117" i="5" s="1"/>
  <c r="E117" i="5"/>
  <c r="F117" i="5"/>
  <c r="C118" i="5"/>
  <c r="D118" i="5"/>
  <c r="G118" i="5" s="1"/>
  <c r="E118" i="5"/>
  <c r="F118" i="5"/>
  <c r="C119" i="5"/>
  <c r="D119" i="5"/>
  <c r="E119" i="5"/>
  <c r="F119" i="5"/>
  <c r="C120" i="5"/>
  <c r="D120" i="5"/>
  <c r="E120" i="5"/>
  <c r="F120" i="5"/>
  <c r="G120" i="5"/>
  <c r="H120" i="5" s="1"/>
  <c r="C121" i="5"/>
  <c r="D121" i="5"/>
  <c r="E121" i="5"/>
  <c r="F121" i="5"/>
  <c r="I121" i="5"/>
  <c r="H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G124" i="5" s="1"/>
  <c r="D124" i="5"/>
  <c r="E124" i="5"/>
  <c r="F124" i="5"/>
  <c r="C125" i="5"/>
  <c r="D125" i="5"/>
  <c r="E125" i="5"/>
  <c r="F125" i="5"/>
  <c r="C126" i="5"/>
  <c r="D126" i="5"/>
  <c r="G126" i="5" s="1"/>
  <c r="E126" i="5"/>
  <c r="F126" i="5"/>
  <c r="C127" i="5"/>
  <c r="D127" i="5"/>
  <c r="G127" i="5" s="1"/>
  <c r="E127" i="5"/>
  <c r="F127" i="5"/>
  <c r="C128" i="5"/>
  <c r="D128" i="5"/>
  <c r="E128" i="5"/>
  <c r="F128" i="5"/>
  <c r="G128" i="5"/>
  <c r="H128" i="5" s="1"/>
  <c r="C129" i="5"/>
  <c r="D129" i="5"/>
  <c r="E129" i="5"/>
  <c r="F129" i="5"/>
  <c r="G129" i="5"/>
  <c r="I129" i="5" s="1"/>
  <c r="H129" i="5"/>
  <c r="C130" i="5"/>
  <c r="D130" i="5"/>
  <c r="E130" i="5"/>
  <c r="F130" i="5"/>
  <c r="G130" i="5"/>
  <c r="H130" i="5"/>
  <c r="I130" i="5"/>
  <c r="F2" i="5"/>
  <c r="E2" i="5"/>
  <c r="D2" i="5"/>
  <c r="C2" i="5"/>
  <c r="B113" i="5"/>
  <c r="B115" i="5"/>
  <c r="B116" i="5"/>
  <c r="B117" i="5"/>
  <c r="B118" i="5"/>
  <c r="B120" i="5"/>
  <c r="B122" i="5"/>
  <c r="B123" i="5"/>
  <c r="B124" i="5"/>
  <c r="B126" i="5"/>
  <c r="B127" i="5"/>
  <c r="B128" i="5"/>
  <c r="B129" i="5"/>
  <c r="B130" i="5"/>
  <c r="B4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5" i="5"/>
  <c r="B26" i="5"/>
  <c r="B27" i="5"/>
  <c r="B28" i="5"/>
  <c r="B29" i="5"/>
  <c r="B30" i="5"/>
  <c r="B31" i="5"/>
  <c r="B32" i="5"/>
  <c r="B33" i="5"/>
  <c r="B35" i="5"/>
  <c r="B36" i="5"/>
  <c r="B37" i="5"/>
  <c r="B3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8" i="5"/>
  <c r="B70" i="5"/>
  <c r="B72" i="5"/>
  <c r="B73" i="5"/>
  <c r="B76" i="5"/>
  <c r="B77" i="5"/>
  <c r="B78" i="5"/>
  <c r="B82" i="5"/>
  <c r="B83" i="5"/>
  <c r="B84" i="5"/>
  <c r="B85" i="5"/>
  <c r="B86" i="5"/>
  <c r="B87" i="5"/>
  <c r="B88" i="5"/>
  <c r="B89" i="5"/>
  <c r="B90" i="5"/>
  <c r="B91" i="5"/>
  <c r="B92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9" i="5"/>
  <c r="B110" i="5"/>
  <c r="B111" i="5"/>
  <c r="B112" i="5"/>
  <c r="B2" i="5"/>
  <c r="C3" i="4"/>
  <c r="D3" i="4"/>
  <c r="E3" i="4"/>
  <c r="F3" i="4"/>
  <c r="H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G10" i="4" s="1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G18" i="4" s="1"/>
  <c r="E18" i="4"/>
  <c r="F18" i="4"/>
  <c r="C19" i="4"/>
  <c r="D19" i="4"/>
  <c r="E19" i="4"/>
  <c r="F19" i="4"/>
  <c r="G19" i="4"/>
  <c r="H19" i="4" s="1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H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G48" i="4"/>
  <c r="H48" i="4" s="1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G58" i="4" s="1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G66" i="4" s="1"/>
  <c r="E66" i="4"/>
  <c r="F66" i="4"/>
  <c r="C67" i="4"/>
  <c r="D67" i="4"/>
  <c r="E67" i="4"/>
  <c r="F67" i="4"/>
  <c r="H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H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H80" i="4"/>
  <c r="C81" i="4"/>
  <c r="D81" i="4"/>
  <c r="E81" i="4"/>
  <c r="F81" i="4"/>
  <c r="I81" i="4" s="1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G112" i="4" s="1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I121" i="4" s="1"/>
  <c r="C122" i="4"/>
  <c r="D122" i="4"/>
  <c r="G122" i="4" s="1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F2" i="4"/>
  <c r="E2" i="4"/>
  <c r="D2" i="4"/>
  <c r="C2" i="4"/>
  <c r="B113" i="4"/>
  <c r="G113" i="4" s="1"/>
  <c r="I113" i="4" s="1"/>
  <c r="B115" i="4"/>
  <c r="G115" i="4" s="1"/>
  <c r="B116" i="4"/>
  <c r="B117" i="4"/>
  <c r="B118" i="4"/>
  <c r="B120" i="4"/>
  <c r="B122" i="4"/>
  <c r="B123" i="4"/>
  <c r="G123" i="4" s="1"/>
  <c r="B124" i="4"/>
  <c r="B126" i="4"/>
  <c r="B127" i="4"/>
  <c r="B128" i="4"/>
  <c r="B129" i="4"/>
  <c r="B130" i="4"/>
  <c r="B4" i="4"/>
  <c r="B7" i="4"/>
  <c r="B8" i="4"/>
  <c r="B9" i="4"/>
  <c r="G9" i="4" s="1"/>
  <c r="B10" i="4"/>
  <c r="B11" i="4"/>
  <c r="G11" i="4" s="1"/>
  <c r="B12" i="4"/>
  <c r="B13" i="4"/>
  <c r="B14" i="4"/>
  <c r="B15" i="4"/>
  <c r="B16" i="4"/>
  <c r="G16" i="4" s="1"/>
  <c r="H16" i="4" s="1"/>
  <c r="B17" i="4"/>
  <c r="G17" i="4" s="1"/>
  <c r="B18" i="4"/>
  <c r="B19" i="4"/>
  <c r="B20" i="4"/>
  <c r="B21" i="4"/>
  <c r="B22" i="4"/>
  <c r="B25" i="4"/>
  <c r="G25" i="4" s="1"/>
  <c r="B26" i="4"/>
  <c r="B27" i="4"/>
  <c r="G27" i="4" s="1"/>
  <c r="H27" i="4" s="1"/>
  <c r="B28" i="4"/>
  <c r="B29" i="4"/>
  <c r="B30" i="4"/>
  <c r="B31" i="4"/>
  <c r="B32" i="4"/>
  <c r="G32" i="4" s="1"/>
  <c r="H32" i="4" s="1"/>
  <c r="B33" i="4"/>
  <c r="B35" i="4"/>
  <c r="G35" i="4" s="1"/>
  <c r="H35" i="4" s="1"/>
  <c r="B36" i="4"/>
  <c r="B37" i="4"/>
  <c r="B38" i="4"/>
  <c r="B40" i="4"/>
  <c r="B41" i="4"/>
  <c r="B42" i="4"/>
  <c r="B43" i="4"/>
  <c r="B44" i="4"/>
  <c r="B45" i="4"/>
  <c r="B46" i="4"/>
  <c r="B47" i="4"/>
  <c r="B48" i="4"/>
  <c r="B49" i="4"/>
  <c r="B50" i="4"/>
  <c r="B51" i="4"/>
  <c r="G51" i="4" s="1"/>
  <c r="H51" i="4" s="1"/>
  <c r="B52" i="4"/>
  <c r="B53" i="4"/>
  <c r="B54" i="4"/>
  <c r="B55" i="4"/>
  <c r="B56" i="4"/>
  <c r="B57" i="4"/>
  <c r="G57" i="4" s="1"/>
  <c r="B58" i="4"/>
  <c r="B59" i="4"/>
  <c r="G59" i="4" s="1"/>
  <c r="H59" i="4" s="1"/>
  <c r="B60" i="4"/>
  <c r="B61" i="4"/>
  <c r="B62" i="4"/>
  <c r="B63" i="4"/>
  <c r="B64" i="4"/>
  <c r="G64" i="4" s="1"/>
  <c r="H64" i="4" s="1"/>
  <c r="B65" i="4"/>
  <c r="G65" i="4" s="1"/>
  <c r="B66" i="4"/>
  <c r="B68" i="4"/>
  <c r="B70" i="4"/>
  <c r="B72" i="4"/>
  <c r="G72" i="4" s="1"/>
  <c r="H72" i="4" s="1"/>
  <c r="B73" i="4"/>
  <c r="B76" i="4"/>
  <c r="B77" i="4"/>
  <c r="B78" i="4"/>
  <c r="B82" i="4"/>
  <c r="B83" i="4"/>
  <c r="G83" i="4" s="1"/>
  <c r="B84" i="4"/>
  <c r="B85" i="4"/>
  <c r="B86" i="4"/>
  <c r="B87" i="4"/>
  <c r="B88" i="4"/>
  <c r="B89" i="4"/>
  <c r="B90" i="4"/>
  <c r="B91" i="4"/>
  <c r="B92" i="4"/>
  <c r="B94" i="4"/>
  <c r="B95" i="4"/>
  <c r="B96" i="4"/>
  <c r="B97" i="4"/>
  <c r="B98" i="4"/>
  <c r="B99" i="4"/>
  <c r="G99" i="4" s="1"/>
  <c r="H99" i="4" s="1"/>
  <c r="B100" i="4"/>
  <c r="B101" i="4"/>
  <c r="B102" i="4"/>
  <c r="B103" i="4"/>
  <c r="B104" i="4"/>
  <c r="B105" i="4"/>
  <c r="B106" i="4"/>
  <c r="B107" i="4"/>
  <c r="B109" i="4"/>
  <c r="B110" i="4"/>
  <c r="B111" i="4"/>
  <c r="B112" i="4"/>
  <c r="B2" i="4"/>
  <c r="C125" i="2"/>
  <c r="D125" i="2"/>
  <c r="E125" i="2"/>
  <c r="F125" i="2"/>
  <c r="H125" i="2"/>
  <c r="I125" i="2"/>
  <c r="C75" i="2"/>
  <c r="D75" i="2"/>
  <c r="E75" i="2"/>
  <c r="F75" i="2"/>
  <c r="H75" i="2"/>
  <c r="I75" i="2"/>
  <c r="C39" i="2"/>
  <c r="D39" i="2"/>
  <c r="E39" i="2"/>
  <c r="H39" i="2" s="1"/>
  <c r="F39" i="2"/>
  <c r="I39" i="2" s="1"/>
  <c r="C121" i="2"/>
  <c r="D121" i="2"/>
  <c r="E121" i="2"/>
  <c r="H121" i="2" s="1"/>
  <c r="F121" i="2"/>
  <c r="I121" i="2" s="1"/>
  <c r="C119" i="2"/>
  <c r="D119" i="2"/>
  <c r="E119" i="2"/>
  <c r="H119" i="2" s="1"/>
  <c r="F119" i="2"/>
  <c r="I119" i="2" s="1"/>
  <c r="C114" i="2"/>
  <c r="D114" i="2"/>
  <c r="E114" i="2"/>
  <c r="H114" i="2" s="1"/>
  <c r="F114" i="2"/>
  <c r="I114" i="2" s="1"/>
  <c r="C115" i="2"/>
  <c r="D115" i="2"/>
  <c r="E115" i="2"/>
  <c r="F115" i="2"/>
  <c r="C108" i="2"/>
  <c r="D108" i="2"/>
  <c r="E108" i="2"/>
  <c r="H108" i="2" s="1"/>
  <c r="F108" i="2"/>
  <c r="I108" i="2" s="1"/>
  <c r="C93" i="2"/>
  <c r="D93" i="2"/>
  <c r="E93" i="2"/>
  <c r="F93" i="2"/>
  <c r="C80" i="2"/>
  <c r="D80" i="2"/>
  <c r="E80" i="2"/>
  <c r="H80" i="2" s="1"/>
  <c r="F80" i="2"/>
  <c r="I80" i="2" s="1"/>
  <c r="C81" i="2"/>
  <c r="D81" i="2"/>
  <c r="E81" i="2"/>
  <c r="H81" i="2" s="1"/>
  <c r="F81" i="2"/>
  <c r="I81" i="2" s="1"/>
  <c r="C79" i="2"/>
  <c r="D79" i="2"/>
  <c r="E79" i="2"/>
  <c r="H79" i="2" s="1"/>
  <c r="F79" i="2"/>
  <c r="I79" i="2" s="1"/>
  <c r="F74" i="2"/>
  <c r="I74" i="2" s="1"/>
  <c r="E74" i="2"/>
  <c r="H74" i="2" s="1"/>
  <c r="D74" i="2"/>
  <c r="C74" i="2"/>
  <c r="C71" i="2"/>
  <c r="D71" i="2"/>
  <c r="E71" i="2"/>
  <c r="F71" i="2"/>
  <c r="C69" i="2"/>
  <c r="D69" i="2"/>
  <c r="E69" i="2"/>
  <c r="H69" i="2" s="1"/>
  <c r="F69" i="2"/>
  <c r="I69" i="2" s="1"/>
  <c r="C34" i="2"/>
  <c r="D34" i="2"/>
  <c r="E34" i="2"/>
  <c r="F34" i="2"/>
  <c r="C23" i="2"/>
  <c r="D23" i="2"/>
  <c r="E23" i="2"/>
  <c r="F23" i="2"/>
  <c r="C24" i="2"/>
  <c r="D24" i="2"/>
  <c r="E24" i="2"/>
  <c r="F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70" i="2"/>
  <c r="D72" i="2"/>
  <c r="D73" i="2"/>
  <c r="D76" i="2"/>
  <c r="D77" i="2"/>
  <c r="D78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6" i="2"/>
  <c r="D117" i="2"/>
  <c r="D118" i="2"/>
  <c r="D120" i="2"/>
  <c r="D122" i="2"/>
  <c r="D123" i="2"/>
  <c r="D124" i="2"/>
  <c r="D126" i="2"/>
  <c r="D127" i="2"/>
  <c r="D128" i="2"/>
  <c r="D129" i="2"/>
  <c r="D13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70" i="2"/>
  <c r="C72" i="2"/>
  <c r="C73" i="2"/>
  <c r="C76" i="2"/>
  <c r="C77" i="2"/>
  <c r="C78" i="2"/>
  <c r="C82" i="2"/>
  <c r="C83" i="2"/>
  <c r="C84" i="2"/>
  <c r="C85" i="2"/>
  <c r="C86" i="2"/>
  <c r="C87" i="2"/>
  <c r="C88" i="2"/>
  <c r="C89" i="2"/>
  <c r="C90" i="2"/>
  <c r="C91" i="2"/>
  <c r="C92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6" i="2"/>
  <c r="C117" i="2"/>
  <c r="C118" i="2"/>
  <c r="C120" i="2"/>
  <c r="C122" i="2"/>
  <c r="C123" i="2"/>
  <c r="C124" i="2"/>
  <c r="C126" i="2"/>
  <c r="C127" i="2"/>
  <c r="C128" i="2"/>
  <c r="C129" i="2"/>
  <c r="C130" i="2"/>
  <c r="C6" i="2"/>
  <c r="C3" i="2"/>
  <c r="C4" i="2"/>
  <c r="C5" i="2"/>
  <c r="D2" i="2"/>
  <c r="C2" i="2"/>
  <c r="E5" i="2"/>
  <c r="H5" i="2" s="1"/>
  <c r="F5" i="2"/>
  <c r="I5" i="2" s="1"/>
  <c r="E3" i="2"/>
  <c r="F3" i="2"/>
  <c r="F116" i="2"/>
  <c r="F117" i="2"/>
  <c r="F118" i="2"/>
  <c r="F120" i="2"/>
  <c r="F122" i="2"/>
  <c r="F123" i="2"/>
  <c r="F124" i="2"/>
  <c r="F126" i="2"/>
  <c r="F127" i="2"/>
  <c r="F128" i="2"/>
  <c r="F129" i="2"/>
  <c r="F130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5" i="2"/>
  <c r="F26" i="2"/>
  <c r="F27" i="2"/>
  <c r="F28" i="2"/>
  <c r="F29" i="2"/>
  <c r="F30" i="2"/>
  <c r="F31" i="2"/>
  <c r="F32" i="2"/>
  <c r="F33" i="2"/>
  <c r="F35" i="2"/>
  <c r="E40" i="2"/>
  <c r="H8" i="18" l="1"/>
  <c r="G99" i="18"/>
  <c r="G73" i="18"/>
  <c r="I73" i="18" s="1"/>
  <c r="G120" i="18"/>
  <c r="H120" i="18"/>
  <c r="H104" i="18"/>
  <c r="G112" i="18"/>
  <c r="H112" i="18" s="1"/>
  <c r="G77" i="18"/>
  <c r="I77" i="18" s="1"/>
  <c r="G27" i="18"/>
  <c r="H27" i="18" s="1"/>
  <c r="H99" i="18"/>
  <c r="G25" i="18"/>
  <c r="I25" i="18" s="1"/>
  <c r="G64" i="18"/>
  <c r="H64" i="18" s="1"/>
  <c r="G56" i="18"/>
  <c r="H56" i="18" s="1"/>
  <c r="G48" i="18"/>
  <c r="H48" i="18" s="1"/>
  <c r="G40" i="18"/>
  <c r="H40" i="18" s="1"/>
  <c r="G28" i="18"/>
  <c r="I28" i="18" s="1"/>
  <c r="B132" i="18"/>
  <c r="G105" i="18"/>
  <c r="H105" i="18" s="1"/>
  <c r="G97" i="18"/>
  <c r="I97" i="18" s="1"/>
  <c r="G32" i="18"/>
  <c r="H32" i="18" s="1"/>
  <c r="G89" i="18"/>
  <c r="I89" i="18" s="1"/>
  <c r="G128" i="18"/>
  <c r="H128" i="18" s="1"/>
  <c r="G43" i="18"/>
  <c r="H43" i="18" s="1"/>
  <c r="H97" i="18"/>
  <c r="E132" i="18"/>
  <c r="G18" i="18"/>
  <c r="I18" i="18" s="1"/>
  <c r="G41" i="18"/>
  <c r="H41" i="18" s="1"/>
  <c r="F132" i="18"/>
  <c r="G101" i="18"/>
  <c r="I101" i="18" s="1"/>
  <c r="G33" i="18"/>
  <c r="I33" i="18" s="1"/>
  <c r="G29" i="18"/>
  <c r="H29" i="18" s="1"/>
  <c r="G65" i="18"/>
  <c r="I65" i="18" s="1"/>
  <c r="G49" i="18"/>
  <c r="I49" i="18" s="1"/>
  <c r="G35" i="18"/>
  <c r="H35" i="18" s="1"/>
  <c r="G113" i="18"/>
  <c r="I113" i="18" s="1"/>
  <c r="G88" i="18"/>
  <c r="H88" i="18" s="1"/>
  <c r="G123" i="18"/>
  <c r="H123" i="18" s="1"/>
  <c r="G51" i="18"/>
  <c r="H51" i="18" s="1"/>
  <c r="G17" i="18"/>
  <c r="I17" i="18" s="1"/>
  <c r="G122" i="18"/>
  <c r="H122" i="18" s="1"/>
  <c r="G95" i="18"/>
  <c r="H95" i="18" s="1"/>
  <c r="G129" i="18"/>
  <c r="H129" i="18" s="1"/>
  <c r="H83" i="18"/>
  <c r="I83" i="18"/>
  <c r="I57" i="18"/>
  <c r="H57" i="18"/>
  <c r="H25" i="18"/>
  <c r="I105" i="18"/>
  <c r="G96" i="18"/>
  <c r="H96" i="18" s="1"/>
  <c r="G66" i="18"/>
  <c r="H66" i="18" s="1"/>
  <c r="G38" i="18"/>
  <c r="I38" i="18" s="1"/>
  <c r="G22" i="18"/>
  <c r="H22" i="18" s="1"/>
  <c r="G7" i="18"/>
  <c r="H7" i="18" s="1"/>
  <c r="G11" i="18"/>
  <c r="I11" i="18" s="1"/>
  <c r="G127" i="18"/>
  <c r="H127" i="18" s="1"/>
  <c r="G110" i="18"/>
  <c r="I110" i="18" s="1"/>
  <c r="G106" i="18"/>
  <c r="H106" i="18" s="1"/>
  <c r="G45" i="18"/>
  <c r="I45" i="18" s="1"/>
  <c r="G107" i="18"/>
  <c r="H107" i="18" s="1"/>
  <c r="G82" i="18"/>
  <c r="I82" i="18" s="1"/>
  <c r="G72" i="18"/>
  <c r="H72" i="18" s="1"/>
  <c r="G9" i="18"/>
  <c r="H9" i="18" s="1"/>
  <c r="G52" i="18"/>
  <c r="I52" i="18" s="1"/>
  <c r="G47" i="18"/>
  <c r="I47" i="18" s="1"/>
  <c r="G14" i="18"/>
  <c r="I14" i="18" s="1"/>
  <c r="G16" i="18"/>
  <c r="H16" i="18" s="1"/>
  <c r="G102" i="18"/>
  <c r="I102" i="18" s="1"/>
  <c r="G85" i="18"/>
  <c r="H85" i="18" s="1"/>
  <c r="G50" i="18"/>
  <c r="I50" i="18" s="1"/>
  <c r="G12" i="18"/>
  <c r="H12" i="18" s="1"/>
  <c r="G59" i="18"/>
  <c r="I59" i="18" s="1"/>
  <c r="G61" i="18"/>
  <c r="I61" i="18" s="1"/>
  <c r="I27" i="18"/>
  <c r="G26" i="18"/>
  <c r="I26" i="18" s="1"/>
  <c r="H19" i="18"/>
  <c r="I19" i="18"/>
  <c r="H115" i="18"/>
  <c r="I115" i="18"/>
  <c r="H91" i="18"/>
  <c r="I91" i="18"/>
  <c r="G63" i="18"/>
  <c r="I63" i="18" s="1"/>
  <c r="G54" i="18"/>
  <c r="I54" i="18" s="1"/>
  <c r="G103" i="18"/>
  <c r="H103" i="18" s="1"/>
  <c r="G10" i="18"/>
  <c r="H10" i="18" s="1"/>
  <c r="G116" i="18"/>
  <c r="I116" i="18" s="1"/>
  <c r="G78" i="18"/>
  <c r="I78" i="18" s="1"/>
  <c r="G31" i="18"/>
  <c r="H31" i="18" s="1"/>
  <c r="G20" i="18"/>
  <c r="H20" i="18" s="1"/>
  <c r="G130" i="18"/>
  <c r="I130" i="18" s="1"/>
  <c r="G109" i="18"/>
  <c r="H109" i="18" s="1"/>
  <c r="G90" i="18"/>
  <c r="I90" i="18" s="1"/>
  <c r="G87" i="18"/>
  <c r="H87" i="18" s="1"/>
  <c r="G62" i="18"/>
  <c r="I62" i="18" s="1"/>
  <c r="G60" i="18"/>
  <c r="I60" i="18" s="1"/>
  <c r="G13" i="18"/>
  <c r="I13" i="18" s="1"/>
  <c r="G118" i="18"/>
  <c r="I118" i="18" s="1"/>
  <c r="G111" i="18"/>
  <c r="I111" i="18" s="1"/>
  <c r="G100" i="18"/>
  <c r="I100" i="18" s="1"/>
  <c r="G53" i="18"/>
  <c r="H53" i="18" s="1"/>
  <c r="G46" i="18"/>
  <c r="H46" i="18" s="1"/>
  <c r="G44" i="18"/>
  <c r="H44" i="18" s="1"/>
  <c r="G15" i="18"/>
  <c r="H15" i="18" s="1"/>
  <c r="G4" i="18"/>
  <c r="H4" i="18" s="1"/>
  <c r="G2" i="18"/>
  <c r="I2" i="18" s="1"/>
  <c r="G58" i="18"/>
  <c r="H58" i="18" s="1"/>
  <c r="G55" i="18"/>
  <c r="H55" i="18" s="1"/>
  <c r="G37" i="18"/>
  <c r="I37" i="18" s="1"/>
  <c r="G30" i="18"/>
  <c r="H30" i="18" s="1"/>
  <c r="G126" i="18"/>
  <c r="I126" i="18" s="1"/>
  <c r="G124" i="18"/>
  <c r="H124" i="18" s="1"/>
  <c r="G117" i="18"/>
  <c r="H117" i="18" s="1"/>
  <c r="I99" i="18"/>
  <c r="G98" i="18"/>
  <c r="H98" i="18" s="1"/>
  <c r="G86" i="18"/>
  <c r="H86" i="18" s="1"/>
  <c r="H73" i="18"/>
  <c r="G42" i="18"/>
  <c r="I42" i="18" s="1"/>
  <c r="G21" i="18"/>
  <c r="I21" i="18" s="1"/>
  <c r="H121" i="18"/>
  <c r="H81" i="18"/>
  <c r="G76" i="18"/>
  <c r="H76" i="18" s="1"/>
  <c r="I67" i="18"/>
  <c r="H79" i="18"/>
  <c r="I79" i="18"/>
  <c r="H70" i="18"/>
  <c r="I70" i="18"/>
  <c r="H68" i="18"/>
  <c r="I68" i="18"/>
  <c r="H18" i="18"/>
  <c r="H125" i="18"/>
  <c r="I125" i="18"/>
  <c r="H94" i="18"/>
  <c r="I94" i="18"/>
  <c r="H92" i="18"/>
  <c r="I92" i="18"/>
  <c r="H39" i="18"/>
  <c r="I39" i="18"/>
  <c r="H108" i="18"/>
  <c r="I108" i="18"/>
  <c r="H23" i="18"/>
  <c r="I23" i="18"/>
  <c r="H119" i="18"/>
  <c r="I119" i="18"/>
  <c r="H6" i="18"/>
  <c r="I6" i="18"/>
  <c r="I114" i="18"/>
  <c r="H114" i="18"/>
  <c r="H69" i="18"/>
  <c r="I69" i="18"/>
  <c r="H36" i="18"/>
  <c r="I36" i="18"/>
  <c r="I5" i="18"/>
  <c r="H5" i="18"/>
  <c r="I93" i="18"/>
  <c r="H93" i="18"/>
  <c r="H74" i="18"/>
  <c r="I74" i="18"/>
  <c r="H71" i="18"/>
  <c r="I71" i="18"/>
  <c r="I7" i="18"/>
  <c r="I95" i="18"/>
  <c r="H84" i="18"/>
  <c r="I84" i="18"/>
  <c r="I34" i="18"/>
  <c r="H34" i="18"/>
  <c r="I3" i="18"/>
  <c r="I120" i="18"/>
  <c r="I104" i="18"/>
  <c r="I80" i="18"/>
  <c r="I64" i="18"/>
  <c r="I24" i="18"/>
  <c r="I8" i="18"/>
  <c r="G126" i="11"/>
  <c r="H121" i="11"/>
  <c r="I75" i="11"/>
  <c r="I3" i="11"/>
  <c r="H3" i="11"/>
  <c r="H95" i="11"/>
  <c r="I95" i="11"/>
  <c r="H68" i="11"/>
  <c r="I68" i="11"/>
  <c r="I62" i="11"/>
  <c r="H62" i="11"/>
  <c r="I29" i="11"/>
  <c r="H29" i="11"/>
  <c r="H87" i="11"/>
  <c r="I87" i="11"/>
  <c r="I60" i="11"/>
  <c r="H60" i="11"/>
  <c r="H23" i="11"/>
  <c r="I23" i="11"/>
  <c r="I110" i="11"/>
  <c r="H110" i="11"/>
  <c r="I77" i="11"/>
  <c r="H77" i="11"/>
  <c r="I46" i="11"/>
  <c r="H46" i="11"/>
  <c r="I13" i="11"/>
  <c r="H13" i="11"/>
  <c r="H71" i="11"/>
  <c r="I71" i="11"/>
  <c r="H44" i="11"/>
  <c r="I44" i="11"/>
  <c r="H38" i="11"/>
  <c r="I38" i="11"/>
  <c r="H127" i="11"/>
  <c r="I127" i="11"/>
  <c r="I125" i="11"/>
  <c r="H125" i="11"/>
  <c r="H100" i="11"/>
  <c r="I100" i="11"/>
  <c r="I94" i="11"/>
  <c r="H94" i="11"/>
  <c r="H63" i="11"/>
  <c r="I63" i="11"/>
  <c r="H61" i="11"/>
  <c r="I61" i="11"/>
  <c r="H36" i="11"/>
  <c r="I36" i="11"/>
  <c r="I30" i="11"/>
  <c r="H30" i="11"/>
  <c r="H119" i="11"/>
  <c r="I119" i="11"/>
  <c r="I117" i="11"/>
  <c r="H117" i="11"/>
  <c r="I92" i="11"/>
  <c r="H92" i="11"/>
  <c r="I86" i="11"/>
  <c r="H86" i="11"/>
  <c r="H55" i="11"/>
  <c r="I55" i="11"/>
  <c r="H53" i="11"/>
  <c r="I53" i="11"/>
  <c r="H28" i="11"/>
  <c r="I28" i="11"/>
  <c r="H22" i="11"/>
  <c r="I22" i="11"/>
  <c r="I126" i="11"/>
  <c r="H126" i="11"/>
  <c r="H93" i="11"/>
  <c r="I93" i="11"/>
  <c r="H31" i="11"/>
  <c r="I31" i="11"/>
  <c r="H4" i="11"/>
  <c r="I4" i="11"/>
  <c r="H124" i="11"/>
  <c r="I124" i="11"/>
  <c r="I118" i="11"/>
  <c r="H118" i="11"/>
  <c r="H85" i="11"/>
  <c r="I85" i="11"/>
  <c r="H54" i="11"/>
  <c r="I54" i="11"/>
  <c r="I21" i="11"/>
  <c r="H21" i="11"/>
  <c r="H116" i="11"/>
  <c r="I116" i="11"/>
  <c r="H79" i="11"/>
  <c r="I79" i="11"/>
  <c r="H52" i="11"/>
  <c r="I52" i="11"/>
  <c r="H15" i="11"/>
  <c r="I15" i="11"/>
  <c r="H108" i="11"/>
  <c r="I108" i="11"/>
  <c r="I102" i="11"/>
  <c r="H102" i="11"/>
  <c r="I69" i="11"/>
  <c r="H69" i="11"/>
  <c r="I5" i="11"/>
  <c r="H5" i="11"/>
  <c r="H111" i="11"/>
  <c r="I111" i="11"/>
  <c r="H109" i="11"/>
  <c r="I109" i="11"/>
  <c r="H84" i="11"/>
  <c r="I84" i="11"/>
  <c r="I78" i="11"/>
  <c r="H78" i="11"/>
  <c r="H47" i="11"/>
  <c r="I47" i="11"/>
  <c r="H45" i="11"/>
  <c r="I45" i="11"/>
  <c r="H20" i="11"/>
  <c r="I20" i="11"/>
  <c r="I14" i="11"/>
  <c r="H14" i="11"/>
  <c r="H7" i="11"/>
  <c r="I7" i="11"/>
  <c r="H103" i="11"/>
  <c r="I103" i="11"/>
  <c r="H101" i="11"/>
  <c r="I101" i="11"/>
  <c r="H76" i="11"/>
  <c r="I76" i="11"/>
  <c r="I70" i="11"/>
  <c r="H70" i="11"/>
  <c r="H39" i="11"/>
  <c r="I39" i="11"/>
  <c r="H37" i="11"/>
  <c r="I37" i="11"/>
  <c r="H12" i="11"/>
  <c r="I12" i="11"/>
  <c r="H6" i="11"/>
  <c r="I6" i="11"/>
  <c r="I128" i="11"/>
  <c r="I120" i="11"/>
  <c r="I112" i="11"/>
  <c r="I104" i="11"/>
  <c r="I96" i="11"/>
  <c r="I88" i="11"/>
  <c r="I80" i="11"/>
  <c r="I72" i="11"/>
  <c r="I64" i="11"/>
  <c r="I56" i="11"/>
  <c r="I48" i="11"/>
  <c r="I40" i="11"/>
  <c r="I32" i="11"/>
  <c r="I24" i="11"/>
  <c r="I16" i="11"/>
  <c r="I8" i="11"/>
  <c r="H119" i="12"/>
  <c r="I119" i="12"/>
  <c r="H108" i="12"/>
  <c r="I108" i="12"/>
  <c r="H98" i="12"/>
  <c r="I98" i="12"/>
  <c r="I58" i="12"/>
  <c r="H58" i="12"/>
  <c r="H55" i="12"/>
  <c r="I55" i="12"/>
  <c r="H44" i="12"/>
  <c r="I44" i="12"/>
  <c r="H122" i="12"/>
  <c r="I122" i="12"/>
  <c r="H101" i="12"/>
  <c r="I101" i="12"/>
  <c r="H79" i="12"/>
  <c r="I79" i="12"/>
  <c r="H70" i="12"/>
  <c r="I70" i="12"/>
  <c r="H68" i="12"/>
  <c r="I68" i="12"/>
  <c r="I37" i="12"/>
  <c r="H37" i="12"/>
  <c r="I18" i="12"/>
  <c r="H18" i="12"/>
  <c r="H15" i="12"/>
  <c r="I15" i="12"/>
  <c r="H6" i="12"/>
  <c r="I6" i="12"/>
  <c r="H4" i="12"/>
  <c r="I4" i="12"/>
  <c r="H125" i="12"/>
  <c r="I125" i="12"/>
  <c r="H103" i="12"/>
  <c r="I103" i="12"/>
  <c r="H94" i="12"/>
  <c r="I94" i="12"/>
  <c r="H92" i="12"/>
  <c r="I92" i="12"/>
  <c r="I82" i="12"/>
  <c r="H82" i="12"/>
  <c r="H61" i="12"/>
  <c r="I61" i="12"/>
  <c r="I42" i="12"/>
  <c r="H42" i="12"/>
  <c r="H39" i="12"/>
  <c r="I39" i="12"/>
  <c r="H30" i="12"/>
  <c r="I30" i="12"/>
  <c r="H28" i="12"/>
  <c r="I28" i="12"/>
  <c r="I85" i="12"/>
  <c r="H85" i="12"/>
  <c r="H63" i="12"/>
  <c r="I63" i="12"/>
  <c r="H130" i="12"/>
  <c r="I130" i="12"/>
  <c r="I109" i="12"/>
  <c r="H109" i="12"/>
  <c r="H87" i="12"/>
  <c r="I87" i="12"/>
  <c r="H78" i="12"/>
  <c r="I78" i="12"/>
  <c r="H76" i="12"/>
  <c r="I76" i="12"/>
  <c r="I45" i="12"/>
  <c r="H45" i="12"/>
  <c r="I26" i="12"/>
  <c r="H26" i="12"/>
  <c r="H23" i="12"/>
  <c r="I23" i="12"/>
  <c r="H14" i="12"/>
  <c r="I14" i="12"/>
  <c r="H12" i="12"/>
  <c r="I12" i="12"/>
  <c r="H116" i="12"/>
  <c r="I116" i="12"/>
  <c r="H111" i="12"/>
  <c r="I111" i="12"/>
  <c r="H102" i="12"/>
  <c r="I102" i="12"/>
  <c r="H100" i="12"/>
  <c r="I100" i="12"/>
  <c r="H90" i="12"/>
  <c r="I90" i="12"/>
  <c r="H69" i="12"/>
  <c r="I69" i="12"/>
  <c r="H47" i="12"/>
  <c r="I47" i="12"/>
  <c r="H38" i="12"/>
  <c r="I38" i="12"/>
  <c r="H36" i="12"/>
  <c r="I36" i="12"/>
  <c r="I5" i="12"/>
  <c r="H5" i="12"/>
  <c r="H110" i="12"/>
  <c r="I110" i="12"/>
  <c r="I77" i="12"/>
  <c r="H77" i="12"/>
  <c r="H46" i="12"/>
  <c r="I46" i="12"/>
  <c r="I13" i="12"/>
  <c r="H13" i="12"/>
  <c r="H127" i="12"/>
  <c r="I127" i="12"/>
  <c r="H106" i="12"/>
  <c r="I106" i="12"/>
  <c r="H54" i="12"/>
  <c r="I54" i="12"/>
  <c r="H52" i="12"/>
  <c r="I52" i="12"/>
  <c r="I21" i="12"/>
  <c r="H21" i="12"/>
  <c r="H126" i="12"/>
  <c r="I126" i="12"/>
  <c r="H124" i="12"/>
  <c r="I124" i="12"/>
  <c r="H114" i="12"/>
  <c r="I114" i="12"/>
  <c r="H93" i="12"/>
  <c r="I93" i="12"/>
  <c r="I74" i="12"/>
  <c r="H74" i="12"/>
  <c r="H71" i="12"/>
  <c r="I71" i="12"/>
  <c r="H62" i="12"/>
  <c r="I62" i="12"/>
  <c r="H60" i="12"/>
  <c r="I60" i="12"/>
  <c r="H50" i="12"/>
  <c r="I50" i="12"/>
  <c r="H29" i="12"/>
  <c r="I29" i="12"/>
  <c r="I10" i="12"/>
  <c r="H10" i="12"/>
  <c r="H7" i="12"/>
  <c r="I7" i="12"/>
  <c r="H118" i="12"/>
  <c r="I118" i="12"/>
  <c r="I66" i="12"/>
  <c r="H66" i="12"/>
  <c r="I117" i="12"/>
  <c r="H117" i="12"/>
  <c r="H95" i="12"/>
  <c r="I95" i="12"/>
  <c r="H86" i="12"/>
  <c r="I86" i="12"/>
  <c r="H84" i="12"/>
  <c r="I84" i="12"/>
  <c r="I53" i="12"/>
  <c r="H53" i="12"/>
  <c r="H34" i="12"/>
  <c r="I34" i="12"/>
  <c r="H31" i="12"/>
  <c r="I31" i="12"/>
  <c r="H22" i="12"/>
  <c r="I22" i="12"/>
  <c r="H20" i="12"/>
  <c r="I20" i="12"/>
  <c r="I3" i="12"/>
  <c r="I128" i="12"/>
  <c r="I120" i="12"/>
  <c r="I112" i="12"/>
  <c r="I104" i="12"/>
  <c r="I96" i="12"/>
  <c r="I88" i="12"/>
  <c r="I80" i="12"/>
  <c r="I72" i="12"/>
  <c r="I64" i="12"/>
  <c r="I56" i="12"/>
  <c r="I48" i="12"/>
  <c r="I40" i="12"/>
  <c r="I32" i="12"/>
  <c r="I24" i="12"/>
  <c r="I16" i="12"/>
  <c r="I8" i="12"/>
  <c r="I67" i="10"/>
  <c r="H81" i="10"/>
  <c r="H108" i="10"/>
  <c r="I108" i="10"/>
  <c r="I101" i="10"/>
  <c r="H101" i="10"/>
  <c r="I82" i="10"/>
  <c r="H82" i="10"/>
  <c r="H79" i="10"/>
  <c r="I79" i="10"/>
  <c r="H70" i="10"/>
  <c r="I70" i="10"/>
  <c r="I37" i="10"/>
  <c r="H37" i="10"/>
  <c r="I18" i="10"/>
  <c r="H18" i="10"/>
  <c r="H15" i="10"/>
  <c r="I15" i="10"/>
  <c r="H6" i="10"/>
  <c r="I6" i="10"/>
  <c r="H4" i="10"/>
  <c r="I4" i="10"/>
  <c r="H125" i="10"/>
  <c r="I125" i="10"/>
  <c r="H106" i="10"/>
  <c r="I106" i="10"/>
  <c r="H103" i="10"/>
  <c r="I103" i="10"/>
  <c r="H94" i="10"/>
  <c r="I94" i="10"/>
  <c r="H68" i="10"/>
  <c r="I68" i="10"/>
  <c r="I61" i="10"/>
  <c r="H61" i="10"/>
  <c r="I42" i="10"/>
  <c r="H42" i="10"/>
  <c r="H30" i="10"/>
  <c r="I30" i="10"/>
  <c r="H28" i="10"/>
  <c r="I28" i="10"/>
  <c r="H122" i="10"/>
  <c r="I122" i="10"/>
  <c r="H110" i="10"/>
  <c r="I110" i="10"/>
  <c r="H84" i="10"/>
  <c r="I84" i="10"/>
  <c r="H55" i="10"/>
  <c r="I55" i="10"/>
  <c r="H46" i="10"/>
  <c r="I46" i="10"/>
  <c r="H92" i="10"/>
  <c r="I92" i="10"/>
  <c r="H63" i="10"/>
  <c r="I63" i="10"/>
  <c r="H116" i="10"/>
  <c r="I116" i="10"/>
  <c r="H109" i="10"/>
  <c r="I109" i="10"/>
  <c r="I90" i="10"/>
  <c r="H90" i="10"/>
  <c r="H87" i="10"/>
  <c r="I87" i="10"/>
  <c r="H78" i="10"/>
  <c r="I78" i="10"/>
  <c r="I45" i="10"/>
  <c r="H45" i="10"/>
  <c r="I26" i="10"/>
  <c r="H26" i="10"/>
  <c r="H23" i="10"/>
  <c r="I23" i="10"/>
  <c r="H14" i="10"/>
  <c r="I14" i="10"/>
  <c r="H12" i="10"/>
  <c r="I12" i="10"/>
  <c r="H127" i="10"/>
  <c r="I127" i="10"/>
  <c r="I66" i="10"/>
  <c r="H66" i="10"/>
  <c r="H52" i="10"/>
  <c r="I52" i="10"/>
  <c r="I21" i="10"/>
  <c r="H21" i="10"/>
  <c r="H114" i="10"/>
  <c r="I114" i="10"/>
  <c r="H111" i="10"/>
  <c r="I111" i="10"/>
  <c r="H102" i="10"/>
  <c r="I102" i="10"/>
  <c r="H76" i="10"/>
  <c r="I76" i="10"/>
  <c r="I69" i="10"/>
  <c r="H69" i="10"/>
  <c r="I50" i="10"/>
  <c r="H50" i="10"/>
  <c r="H47" i="10"/>
  <c r="I47" i="10"/>
  <c r="H36" i="10"/>
  <c r="I36" i="10"/>
  <c r="I5" i="10"/>
  <c r="H5" i="10"/>
  <c r="H77" i="10"/>
  <c r="I77" i="10"/>
  <c r="I58" i="10"/>
  <c r="H58" i="10"/>
  <c r="H44" i="10"/>
  <c r="I44" i="10"/>
  <c r="I13" i="10"/>
  <c r="H13" i="10"/>
  <c r="I130" i="10"/>
  <c r="H130" i="10"/>
  <c r="H118" i="10"/>
  <c r="I118" i="10"/>
  <c r="H85" i="10"/>
  <c r="I85" i="10"/>
  <c r="H54" i="10"/>
  <c r="I54" i="10"/>
  <c r="H126" i="10"/>
  <c r="I126" i="10"/>
  <c r="H100" i="10"/>
  <c r="I100" i="10"/>
  <c r="I93" i="10"/>
  <c r="H93" i="10"/>
  <c r="I74" i="10"/>
  <c r="H74" i="10"/>
  <c r="H71" i="10"/>
  <c r="I71" i="10"/>
  <c r="H62" i="10"/>
  <c r="I62" i="10"/>
  <c r="H60" i="10"/>
  <c r="I60" i="10"/>
  <c r="I29" i="10"/>
  <c r="H29" i="10"/>
  <c r="I10" i="10"/>
  <c r="H10" i="10"/>
  <c r="H7" i="10"/>
  <c r="I7" i="10"/>
  <c r="H119" i="10"/>
  <c r="I119" i="10"/>
  <c r="H124" i="10"/>
  <c r="I124" i="10"/>
  <c r="I117" i="10"/>
  <c r="H117" i="10"/>
  <c r="I98" i="10"/>
  <c r="H98" i="10"/>
  <c r="H95" i="10"/>
  <c r="I95" i="10"/>
  <c r="H86" i="10"/>
  <c r="I86" i="10"/>
  <c r="I53" i="10"/>
  <c r="H53" i="10"/>
  <c r="I34" i="10"/>
  <c r="H34" i="10"/>
  <c r="H31" i="10"/>
  <c r="I31" i="10"/>
  <c r="H22" i="10"/>
  <c r="I22" i="10"/>
  <c r="H20" i="10"/>
  <c r="I20" i="10"/>
  <c r="I3" i="10"/>
  <c r="I128" i="10"/>
  <c r="I120" i="10"/>
  <c r="I112" i="10"/>
  <c r="I104" i="10"/>
  <c r="I96" i="10"/>
  <c r="I88" i="10"/>
  <c r="I80" i="10"/>
  <c r="I72" i="10"/>
  <c r="I64" i="10"/>
  <c r="I56" i="10"/>
  <c r="I48" i="10"/>
  <c r="I40" i="10"/>
  <c r="I32" i="10"/>
  <c r="I24" i="10"/>
  <c r="I16" i="10"/>
  <c r="I8" i="10"/>
  <c r="I37" i="13"/>
  <c r="H37" i="13"/>
  <c r="H15" i="13"/>
  <c r="I15" i="13"/>
  <c r="I125" i="13"/>
  <c r="H125" i="13"/>
  <c r="I106" i="13"/>
  <c r="H106" i="13"/>
  <c r="H103" i="13"/>
  <c r="I103" i="13"/>
  <c r="H94" i="13"/>
  <c r="I94" i="13"/>
  <c r="H92" i="13"/>
  <c r="I92" i="13"/>
  <c r="H61" i="13"/>
  <c r="I61" i="13"/>
  <c r="H39" i="13"/>
  <c r="I39" i="13"/>
  <c r="H30" i="13"/>
  <c r="I30" i="13"/>
  <c r="H28" i="13"/>
  <c r="I28" i="13"/>
  <c r="I101" i="13"/>
  <c r="H101" i="13"/>
  <c r="H79" i="13"/>
  <c r="I79" i="13"/>
  <c r="I58" i="13"/>
  <c r="H58" i="13"/>
  <c r="H6" i="13"/>
  <c r="I6" i="13"/>
  <c r="I130" i="13"/>
  <c r="H130" i="13"/>
  <c r="H127" i="13"/>
  <c r="I127" i="13"/>
  <c r="H118" i="13"/>
  <c r="I118" i="13"/>
  <c r="I85" i="13"/>
  <c r="H85" i="13"/>
  <c r="H54" i="13"/>
  <c r="I54" i="13"/>
  <c r="I42" i="13"/>
  <c r="H42" i="13"/>
  <c r="H109" i="13"/>
  <c r="I109" i="13"/>
  <c r="I90" i="13"/>
  <c r="H90" i="13"/>
  <c r="H87" i="13"/>
  <c r="I87" i="13"/>
  <c r="H78" i="13"/>
  <c r="I78" i="13"/>
  <c r="H76" i="13"/>
  <c r="I76" i="13"/>
  <c r="I66" i="13"/>
  <c r="H66" i="13"/>
  <c r="I45" i="13"/>
  <c r="H45" i="13"/>
  <c r="H26" i="13"/>
  <c r="I26" i="13"/>
  <c r="H23" i="13"/>
  <c r="I23" i="13"/>
  <c r="H14" i="13"/>
  <c r="I14" i="13"/>
  <c r="H12" i="13"/>
  <c r="I12" i="13"/>
  <c r="H55" i="13"/>
  <c r="I55" i="13"/>
  <c r="H44" i="13"/>
  <c r="I44" i="13"/>
  <c r="I13" i="13"/>
  <c r="H13" i="13"/>
  <c r="H122" i="13"/>
  <c r="I122" i="13"/>
  <c r="H70" i="13"/>
  <c r="I70" i="13"/>
  <c r="I18" i="13"/>
  <c r="H18" i="13"/>
  <c r="H4" i="13"/>
  <c r="I4" i="13"/>
  <c r="H116" i="13"/>
  <c r="I116" i="13"/>
  <c r="H63" i="13"/>
  <c r="I63" i="13"/>
  <c r="H52" i="13"/>
  <c r="I52" i="13"/>
  <c r="I21" i="13"/>
  <c r="H21" i="13"/>
  <c r="I114" i="13"/>
  <c r="H114" i="13"/>
  <c r="H111" i="13"/>
  <c r="I111" i="13"/>
  <c r="H102" i="13"/>
  <c r="I102" i="13"/>
  <c r="H100" i="13"/>
  <c r="I100" i="13"/>
  <c r="I69" i="13"/>
  <c r="H69" i="13"/>
  <c r="H47" i="13"/>
  <c r="I47" i="13"/>
  <c r="H38" i="13"/>
  <c r="I38" i="13"/>
  <c r="H36" i="13"/>
  <c r="I36" i="13"/>
  <c r="I5" i="13"/>
  <c r="H5" i="13"/>
  <c r="H110" i="13"/>
  <c r="I110" i="13"/>
  <c r="H77" i="13"/>
  <c r="I77" i="13"/>
  <c r="H46" i="13"/>
  <c r="I46" i="13"/>
  <c r="I82" i="13"/>
  <c r="H82" i="13"/>
  <c r="H68" i="13"/>
  <c r="I68" i="13"/>
  <c r="H126" i="13"/>
  <c r="I126" i="13"/>
  <c r="H124" i="13"/>
  <c r="I124" i="13"/>
  <c r="H93" i="13"/>
  <c r="I93" i="13"/>
  <c r="H71" i="13"/>
  <c r="I71" i="13"/>
  <c r="H62" i="13"/>
  <c r="I62" i="13"/>
  <c r="H60" i="13"/>
  <c r="I60" i="13"/>
  <c r="I50" i="13"/>
  <c r="H50" i="13"/>
  <c r="H29" i="13"/>
  <c r="I29" i="13"/>
  <c r="I10" i="13"/>
  <c r="H10" i="13"/>
  <c r="H7" i="13"/>
  <c r="I7" i="13"/>
  <c r="H119" i="13"/>
  <c r="I119" i="13"/>
  <c r="H108" i="13"/>
  <c r="I108" i="13"/>
  <c r="I117" i="13"/>
  <c r="H117" i="13"/>
  <c r="I98" i="13"/>
  <c r="H98" i="13"/>
  <c r="H95" i="13"/>
  <c r="I95" i="13"/>
  <c r="H86" i="13"/>
  <c r="I86" i="13"/>
  <c r="H84" i="13"/>
  <c r="I84" i="13"/>
  <c r="I74" i="13"/>
  <c r="H74" i="13"/>
  <c r="H53" i="13"/>
  <c r="I53" i="13"/>
  <c r="I34" i="13"/>
  <c r="H34" i="13"/>
  <c r="H31" i="13"/>
  <c r="I31" i="13"/>
  <c r="H22" i="13"/>
  <c r="I22" i="13"/>
  <c r="H20" i="13"/>
  <c r="I20" i="13"/>
  <c r="I3" i="13"/>
  <c r="I128" i="13"/>
  <c r="I120" i="13"/>
  <c r="I112" i="13"/>
  <c r="I104" i="13"/>
  <c r="I96" i="13"/>
  <c r="I88" i="13"/>
  <c r="I80" i="13"/>
  <c r="I72" i="13"/>
  <c r="I64" i="13"/>
  <c r="I56" i="13"/>
  <c r="I48" i="13"/>
  <c r="I40" i="13"/>
  <c r="I32" i="13"/>
  <c r="I24" i="13"/>
  <c r="I16" i="13"/>
  <c r="I8" i="13"/>
  <c r="H121" i="9"/>
  <c r="H81" i="9"/>
  <c r="I67" i="9"/>
  <c r="H114" i="9"/>
  <c r="I114" i="9"/>
  <c r="H126" i="9"/>
  <c r="I126" i="9"/>
  <c r="H100" i="9"/>
  <c r="I100" i="9"/>
  <c r="I93" i="9"/>
  <c r="H93" i="9"/>
  <c r="I74" i="9"/>
  <c r="H74" i="9"/>
  <c r="H71" i="9"/>
  <c r="I71" i="9"/>
  <c r="H62" i="9"/>
  <c r="I62" i="9"/>
  <c r="H36" i="9"/>
  <c r="I36" i="9"/>
  <c r="H29" i="9"/>
  <c r="I29" i="9"/>
  <c r="H22" i="9"/>
  <c r="I22" i="9"/>
  <c r="I13" i="9"/>
  <c r="H13" i="9"/>
  <c r="H6" i="9"/>
  <c r="I6" i="9"/>
  <c r="H4" i="9"/>
  <c r="I4" i="9"/>
  <c r="H124" i="9"/>
  <c r="I124" i="9"/>
  <c r="I117" i="9"/>
  <c r="H117" i="9"/>
  <c r="H98" i="9"/>
  <c r="I98" i="9"/>
  <c r="H95" i="9"/>
  <c r="I95" i="9"/>
  <c r="H86" i="9"/>
  <c r="I86" i="9"/>
  <c r="H60" i="9"/>
  <c r="I60" i="9"/>
  <c r="I53" i="9"/>
  <c r="H53" i="9"/>
  <c r="I34" i="9"/>
  <c r="H34" i="9"/>
  <c r="H31" i="9"/>
  <c r="I31" i="9"/>
  <c r="H20" i="9"/>
  <c r="I20" i="9"/>
  <c r="H18" i="9"/>
  <c r="I18" i="9"/>
  <c r="H15" i="9"/>
  <c r="I15" i="9"/>
  <c r="I122" i="9"/>
  <c r="H122" i="9"/>
  <c r="H119" i="9"/>
  <c r="I119" i="9"/>
  <c r="H110" i="9"/>
  <c r="I110" i="9"/>
  <c r="H84" i="9"/>
  <c r="I84" i="9"/>
  <c r="I77" i="9"/>
  <c r="H77" i="9"/>
  <c r="I58" i="9"/>
  <c r="H58" i="9"/>
  <c r="H55" i="9"/>
  <c r="I55" i="9"/>
  <c r="H46" i="9"/>
  <c r="I46" i="9"/>
  <c r="H44" i="9"/>
  <c r="I44" i="9"/>
  <c r="H111" i="9"/>
  <c r="I111" i="9"/>
  <c r="H102" i="9"/>
  <c r="I102" i="9"/>
  <c r="H76" i="9"/>
  <c r="I76" i="9"/>
  <c r="H69" i="9"/>
  <c r="I69" i="9"/>
  <c r="I50" i="9"/>
  <c r="H50" i="9"/>
  <c r="H47" i="9"/>
  <c r="I47" i="9"/>
  <c r="H38" i="9"/>
  <c r="I38" i="9"/>
  <c r="H108" i="9"/>
  <c r="I108" i="9"/>
  <c r="H101" i="9"/>
  <c r="I101" i="9"/>
  <c r="I82" i="9"/>
  <c r="H82" i="9"/>
  <c r="H79" i="9"/>
  <c r="I79" i="9"/>
  <c r="H70" i="9"/>
  <c r="I70" i="9"/>
  <c r="I37" i="9"/>
  <c r="H37" i="9"/>
  <c r="I106" i="9"/>
  <c r="H106" i="9"/>
  <c r="H68" i="9"/>
  <c r="I68" i="9"/>
  <c r="H42" i="9"/>
  <c r="I42" i="9"/>
  <c r="H39" i="9"/>
  <c r="I39" i="9"/>
  <c r="H30" i="9"/>
  <c r="I30" i="9"/>
  <c r="H14" i="9"/>
  <c r="I14" i="9"/>
  <c r="H12" i="9"/>
  <c r="I12" i="9"/>
  <c r="I5" i="9"/>
  <c r="H5" i="9"/>
  <c r="H130" i="9"/>
  <c r="I130" i="9"/>
  <c r="H127" i="9"/>
  <c r="I127" i="9"/>
  <c r="H118" i="9"/>
  <c r="I118" i="9"/>
  <c r="H92" i="9"/>
  <c r="I92" i="9"/>
  <c r="I85" i="9"/>
  <c r="H85" i="9"/>
  <c r="H66" i="9"/>
  <c r="I66" i="9"/>
  <c r="H63" i="9"/>
  <c r="I63" i="9"/>
  <c r="H54" i="9"/>
  <c r="I54" i="9"/>
  <c r="H28" i="9"/>
  <c r="I28" i="9"/>
  <c r="I26" i="9"/>
  <c r="H26" i="9"/>
  <c r="H23" i="9"/>
  <c r="I23" i="9"/>
  <c r="H10" i="9"/>
  <c r="I10" i="9"/>
  <c r="H7" i="9"/>
  <c r="I7" i="9"/>
  <c r="I125" i="9"/>
  <c r="H125" i="9"/>
  <c r="H103" i="9"/>
  <c r="I103" i="9"/>
  <c r="H94" i="9"/>
  <c r="I94" i="9"/>
  <c r="I61" i="9"/>
  <c r="H61" i="9"/>
  <c r="H21" i="9"/>
  <c r="I21" i="9"/>
  <c r="H116" i="9"/>
  <c r="I116" i="9"/>
  <c r="I109" i="9"/>
  <c r="H109" i="9"/>
  <c r="I90" i="9"/>
  <c r="H90" i="9"/>
  <c r="H87" i="9"/>
  <c r="I87" i="9"/>
  <c r="H78" i="9"/>
  <c r="I78" i="9"/>
  <c r="H52" i="9"/>
  <c r="I52" i="9"/>
  <c r="I45" i="9"/>
  <c r="H45" i="9"/>
  <c r="I27" i="9"/>
  <c r="I19" i="9"/>
  <c r="I11" i="9"/>
  <c r="I3" i="9"/>
  <c r="I128" i="9"/>
  <c r="I120" i="9"/>
  <c r="I112" i="9"/>
  <c r="I104" i="9"/>
  <c r="I96" i="9"/>
  <c r="I88" i="9"/>
  <c r="I80" i="9"/>
  <c r="I72" i="9"/>
  <c r="I64" i="9"/>
  <c r="I56" i="9"/>
  <c r="I48" i="9"/>
  <c r="I40" i="9"/>
  <c r="I32" i="9"/>
  <c r="I24" i="9"/>
  <c r="I16" i="9"/>
  <c r="I8" i="9"/>
  <c r="G70" i="8"/>
  <c r="I67" i="8"/>
  <c r="H124" i="8"/>
  <c r="I124" i="8"/>
  <c r="H60" i="8"/>
  <c r="I60" i="8"/>
  <c r="I50" i="8"/>
  <c r="H50" i="8"/>
  <c r="H117" i="8"/>
  <c r="I117" i="8"/>
  <c r="I98" i="8"/>
  <c r="H98" i="8"/>
  <c r="H86" i="8"/>
  <c r="I86" i="8"/>
  <c r="I53" i="8"/>
  <c r="H53" i="8"/>
  <c r="H20" i="8"/>
  <c r="I20" i="8"/>
  <c r="H13" i="8"/>
  <c r="I13" i="8"/>
  <c r="H119" i="8"/>
  <c r="I119" i="8"/>
  <c r="H110" i="8"/>
  <c r="I110" i="8"/>
  <c r="H108" i="8"/>
  <c r="I108" i="8"/>
  <c r="I77" i="8"/>
  <c r="H77" i="8"/>
  <c r="I58" i="8"/>
  <c r="H58" i="8"/>
  <c r="H55" i="8"/>
  <c r="I55" i="8"/>
  <c r="H46" i="8"/>
  <c r="I46" i="8"/>
  <c r="H44" i="8"/>
  <c r="I44" i="8"/>
  <c r="H15" i="8"/>
  <c r="I15" i="8"/>
  <c r="H122" i="8"/>
  <c r="I122" i="8"/>
  <c r="I82" i="8"/>
  <c r="H82" i="8"/>
  <c r="H68" i="8"/>
  <c r="I68" i="8"/>
  <c r="I125" i="8"/>
  <c r="H125" i="8"/>
  <c r="I106" i="8"/>
  <c r="H106" i="8"/>
  <c r="H103" i="8"/>
  <c r="I103" i="8"/>
  <c r="H94" i="8"/>
  <c r="I94" i="8"/>
  <c r="H92" i="8"/>
  <c r="I92" i="8"/>
  <c r="I61" i="8"/>
  <c r="H61" i="8"/>
  <c r="I42" i="8"/>
  <c r="H42" i="8"/>
  <c r="H39" i="8"/>
  <c r="I39" i="8"/>
  <c r="H30" i="8"/>
  <c r="I30" i="8"/>
  <c r="H28" i="8"/>
  <c r="I28" i="8"/>
  <c r="H126" i="8"/>
  <c r="I126" i="8"/>
  <c r="H95" i="8"/>
  <c r="I95" i="8"/>
  <c r="H84" i="8"/>
  <c r="I84" i="8"/>
  <c r="H4" i="8"/>
  <c r="I4" i="8"/>
  <c r="I101" i="8"/>
  <c r="H101" i="8"/>
  <c r="H79" i="8"/>
  <c r="I79" i="8"/>
  <c r="H70" i="8"/>
  <c r="I70" i="8"/>
  <c r="I37" i="8"/>
  <c r="H37" i="8"/>
  <c r="I18" i="8"/>
  <c r="H18" i="8"/>
  <c r="H130" i="8"/>
  <c r="I130" i="8"/>
  <c r="H127" i="8"/>
  <c r="I127" i="8"/>
  <c r="H118" i="8"/>
  <c r="I118" i="8"/>
  <c r="H116" i="8"/>
  <c r="I116" i="8"/>
  <c r="I85" i="8"/>
  <c r="H85" i="8"/>
  <c r="H66" i="8"/>
  <c r="I66" i="8"/>
  <c r="H63" i="8"/>
  <c r="I63" i="8"/>
  <c r="H54" i="8"/>
  <c r="I54" i="8"/>
  <c r="H52" i="8"/>
  <c r="I52" i="8"/>
  <c r="I21" i="8"/>
  <c r="H21" i="8"/>
  <c r="H14" i="8"/>
  <c r="I14" i="8"/>
  <c r="H12" i="8"/>
  <c r="I12" i="8"/>
  <c r="I5" i="8"/>
  <c r="H5" i="8"/>
  <c r="I93" i="8"/>
  <c r="H93" i="8"/>
  <c r="H71" i="8"/>
  <c r="I71" i="8"/>
  <c r="H62" i="8"/>
  <c r="I62" i="8"/>
  <c r="I29" i="8"/>
  <c r="H29" i="8"/>
  <c r="I74" i="8"/>
  <c r="H74" i="8"/>
  <c r="I34" i="8"/>
  <c r="H34" i="8"/>
  <c r="H31" i="8"/>
  <c r="I31" i="8"/>
  <c r="H22" i="8"/>
  <c r="I22" i="8"/>
  <c r="H6" i="8"/>
  <c r="I6" i="8"/>
  <c r="H109" i="8"/>
  <c r="I109" i="8"/>
  <c r="H90" i="8"/>
  <c r="I90" i="8"/>
  <c r="H87" i="8"/>
  <c r="I87" i="8"/>
  <c r="H78" i="8"/>
  <c r="I78" i="8"/>
  <c r="H76" i="8"/>
  <c r="I76" i="8"/>
  <c r="I45" i="8"/>
  <c r="H45" i="8"/>
  <c r="H23" i="8"/>
  <c r="I23" i="8"/>
  <c r="I10" i="8"/>
  <c r="H10" i="8"/>
  <c r="H7" i="8"/>
  <c r="I7" i="8"/>
  <c r="H114" i="8"/>
  <c r="I114" i="8"/>
  <c r="H111" i="8"/>
  <c r="I111" i="8"/>
  <c r="H102" i="8"/>
  <c r="I102" i="8"/>
  <c r="H100" i="8"/>
  <c r="I100" i="8"/>
  <c r="I69" i="8"/>
  <c r="H69" i="8"/>
  <c r="H47" i="8"/>
  <c r="I47" i="8"/>
  <c r="H38" i="8"/>
  <c r="I38" i="8"/>
  <c r="H36" i="8"/>
  <c r="I36" i="8"/>
  <c r="I26" i="8"/>
  <c r="H26" i="8"/>
  <c r="I19" i="8"/>
  <c r="I11" i="8"/>
  <c r="I3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I3" i="7"/>
  <c r="H3" i="7"/>
  <c r="H95" i="7"/>
  <c r="I95" i="7"/>
  <c r="I124" i="7"/>
  <c r="H124" i="7"/>
  <c r="H87" i="7"/>
  <c r="I87" i="7"/>
  <c r="H79" i="7"/>
  <c r="I79" i="7"/>
  <c r="H52" i="7"/>
  <c r="I52" i="7"/>
  <c r="H7" i="7"/>
  <c r="I7" i="7"/>
  <c r="H117" i="7"/>
  <c r="I117" i="7"/>
  <c r="H86" i="7"/>
  <c r="I86" i="7"/>
  <c r="H55" i="7"/>
  <c r="I55" i="7"/>
  <c r="I53" i="7"/>
  <c r="H53" i="7"/>
  <c r="H28" i="7"/>
  <c r="I28" i="7"/>
  <c r="I22" i="7"/>
  <c r="H22" i="7"/>
  <c r="H93" i="7"/>
  <c r="I93" i="7"/>
  <c r="H29" i="7"/>
  <c r="I29" i="7"/>
  <c r="I85" i="7"/>
  <c r="H85" i="7"/>
  <c r="I60" i="7"/>
  <c r="H60" i="7"/>
  <c r="H21" i="7"/>
  <c r="I21" i="7"/>
  <c r="H108" i="7"/>
  <c r="I108" i="7"/>
  <c r="H71" i="7"/>
  <c r="I71" i="7"/>
  <c r="H44" i="7"/>
  <c r="I44" i="7"/>
  <c r="H127" i="7"/>
  <c r="I127" i="7"/>
  <c r="I100" i="7"/>
  <c r="H100" i="7"/>
  <c r="I94" i="7"/>
  <c r="H94" i="7"/>
  <c r="H61" i="7"/>
  <c r="I61" i="7"/>
  <c r="I30" i="7"/>
  <c r="H30" i="7"/>
  <c r="H119" i="7"/>
  <c r="I119" i="7"/>
  <c r="H111" i="7"/>
  <c r="I111" i="7"/>
  <c r="I109" i="7"/>
  <c r="H109" i="7"/>
  <c r="I84" i="7"/>
  <c r="H84" i="7"/>
  <c r="H78" i="7"/>
  <c r="I78" i="7"/>
  <c r="H47" i="7"/>
  <c r="I47" i="7"/>
  <c r="H45" i="7"/>
  <c r="I45" i="7"/>
  <c r="H20" i="7"/>
  <c r="I20" i="7"/>
  <c r="I14" i="7"/>
  <c r="H14" i="7"/>
  <c r="I126" i="7"/>
  <c r="H126" i="7"/>
  <c r="H68" i="7"/>
  <c r="I68" i="7"/>
  <c r="I62" i="7"/>
  <c r="H62" i="7"/>
  <c r="H31" i="7"/>
  <c r="I31" i="7"/>
  <c r="I4" i="7"/>
  <c r="H4" i="7"/>
  <c r="I118" i="7"/>
  <c r="H118" i="7"/>
  <c r="I54" i="7"/>
  <c r="H54" i="7"/>
  <c r="H23" i="7"/>
  <c r="I23" i="7"/>
  <c r="H116" i="7"/>
  <c r="I116" i="7"/>
  <c r="H110" i="7"/>
  <c r="I110" i="7"/>
  <c r="H77" i="7"/>
  <c r="I77" i="7"/>
  <c r="I46" i="7"/>
  <c r="H46" i="7"/>
  <c r="H15" i="7"/>
  <c r="I15" i="7"/>
  <c r="I13" i="7"/>
  <c r="H13" i="7"/>
  <c r="I102" i="7"/>
  <c r="H102" i="7"/>
  <c r="I69" i="7"/>
  <c r="H69" i="7"/>
  <c r="I38" i="7"/>
  <c r="H38" i="7"/>
  <c r="H5" i="7"/>
  <c r="I5" i="7"/>
  <c r="H125" i="7"/>
  <c r="I125" i="7"/>
  <c r="H63" i="7"/>
  <c r="I63" i="7"/>
  <c r="I36" i="7"/>
  <c r="H36" i="7"/>
  <c r="H92" i="7"/>
  <c r="I92" i="7"/>
  <c r="H103" i="7"/>
  <c r="I103" i="7"/>
  <c r="H101" i="7"/>
  <c r="I101" i="7"/>
  <c r="H76" i="7"/>
  <c r="I76" i="7"/>
  <c r="I70" i="7"/>
  <c r="H70" i="7"/>
  <c r="H39" i="7"/>
  <c r="I39" i="7"/>
  <c r="H37" i="7"/>
  <c r="I37" i="7"/>
  <c r="I12" i="7"/>
  <c r="H12" i="7"/>
  <c r="I6" i="7"/>
  <c r="H6" i="7"/>
  <c r="I128" i="7"/>
  <c r="I120" i="7"/>
  <c r="I112" i="7"/>
  <c r="I104" i="7"/>
  <c r="I96" i="7"/>
  <c r="I88" i="7"/>
  <c r="I80" i="7"/>
  <c r="I72" i="7"/>
  <c r="I64" i="7"/>
  <c r="I56" i="7"/>
  <c r="I48" i="7"/>
  <c r="I40" i="7"/>
  <c r="I32" i="7"/>
  <c r="I24" i="7"/>
  <c r="I16" i="7"/>
  <c r="I8" i="7"/>
  <c r="I67" i="6"/>
  <c r="I34" i="6"/>
  <c r="I3" i="6"/>
  <c r="H102" i="6"/>
  <c r="I102" i="6"/>
  <c r="H88" i="6"/>
  <c r="I88" i="6"/>
  <c r="H60" i="6"/>
  <c r="I60" i="6"/>
  <c r="I54" i="6"/>
  <c r="H54" i="6"/>
  <c r="H49" i="6"/>
  <c r="H32" i="6"/>
  <c r="I32" i="6"/>
  <c r="H23" i="6"/>
  <c r="I23" i="6"/>
  <c r="G21" i="6"/>
  <c r="H119" i="6"/>
  <c r="I119" i="6"/>
  <c r="H87" i="6"/>
  <c r="I87" i="6"/>
  <c r="H111" i="6"/>
  <c r="I111" i="6"/>
  <c r="I94" i="6"/>
  <c r="H94" i="6"/>
  <c r="H15" i="6"/>
  <c r="I15" i="6"/>
  <c r="H112" i="6"/>
  <c r="I112" i="6"/>
  <c r="H7" i="6"/>
  <c r="I7" i="6"/>
  <c r="I121" i="6"/>
  <c r="I118" i="6"/>
  <c r="H118" i="6"/>
  <c r="I108" i="6"/>
  <c r="H103" i="6"/>
  <c r="I103" i="6"/>
  <c r="G101" i="6"/>
  <c r="I89" i="6"/>
  <c r="G86" i="6"/>
  <c r="H72" i="6"/>
  <c r="I72" i="6"/>
  <c r="H63" i="6"/>
  <c r="I63" i="6"/>
  <c r="I61" i="6"/>
  <c r="H61" i="6"/>
  <c r="I36" i="6"/>
  <c r="H36" i="6"/>
  <c r="I30" i="6"/>
  <c r="H30" i="6"/>
  <c r="H8" i="6"/>
  <c r="I8" i="6"/>
  <c r="H117" i="6"/>
  <c r="I117" i="6"/>
  <c r="I62" i="6"/>
  <c r="H62" i="6"/>
  <c r="I29" i="6"/>
  <c r="H29" i="6"/>
  <c r="H4" i="6"/>
  <c r="I4" i="6"/>
  <c r="H77" i="6"/>
  <c r="I77" i="6"/>
  <c r="H46" i="6"/>
  <c r="I46" i="6"/>
  <c r="H13" i="6"/>
  <c r="I13" i="6"/>
  <c r="H69" i="6"/>
  <c r="I69" i="6"/>
  <c r="H38" i="6"/>
  <c r="I38" i="6"/>
  <c r="H104" i="6"/>
  <c r="I104" i="6"/>
  <c r="H64" i="6"/>
  <c r="I64" i="6"/>
  <c r="H55" i="6"/>
  <c r="I55" i="6"/>
  <c r="H53" i="6"/>
  <c r="I53" i="6"/>
  <c r="I28" i="6"/>
  <c r="H28" i="6"/>
  <c r="I22" i="6"/>
  <c r="H22" i="6"/>
  <c r="H68" i="6"/>
  <c r="I68" i="6"/>
  <c r="H120" i="6"/>
  <c r="I120" i="6"/>
  <c r="H109" i="6"/>
  <c r="I109" i="6"/>
  <c r="H5" i="6"/>
  <c r="I5" i="6"/>
  <c r="H127" i="6"/>
  <c r="I127" i="6"/>
  <c r="I114" i="6"/>
  <c r="I113" i="6"/>
  <c r="G110" i="6"/>
  <c r="I100" i="6"/>
  <c r="H95" i="6"/>
  <c r="I95" i="6"/>
  <c r="I82" i="6"/>
  <c r="I81" i="6"/>
  <c r="G78" i="6"/>
  <c r="H73" i="6"/>
  <c r="H56" i="6"/>
  <c r="I56" i="6"/>
  <c r="H47" i="6"/>
  <c r="I47" i="6"/>
  <c r="G45" i="6"/>
  <c r="H20" i="6"/>
  <c r="I20" i="6"/>
  <c r="H14" i="6"/>
  <c r="I14" i="6"/>
  <c r="H9" i="6"/>
  <c r="H85" i="6"/>
  <c r="I85" i="6"/>
  <c r="H40" i="6"/>
  <c r="I40" i="6"/>
  <c r="H31" i="6"/>
  <c r="I31" i="6"/>
  <c r="H126" i="6"/>
  <c r="I126" i="6"/>
  <c r="H79" i="6"/>
  <c r="I79" i="6"/>
  <c r="H52" i="6"/>
  <c r="I52" i="6"/>
  <c r="H24" i="6"/>
  <c r="I24" i="6"/>
  <c r="H80" i="6"/>
  <c r="I80" i="6"/>
  <c r="H71" i="6"/>
  <c r="I71" i="6"/>
  <c r="H44" i="6"/>
  <c r="I44" i="6"/>
  <c r="H16" i="6"/>
  <c r="I16" i="6"/>
  <c r="H128" i="6"/>
  <c r="I128" i="6"/>
  <c r="H105" i="6"/>
  <c r="H96" i="6"/>
  <c r="I96" i="6"/>
  <c r="H76" i="6"/>
  <c r="I76" i="6"/>
  <c r="I70" i="6"/>
  <c r="H70" i="6"/>
  <c r="H65" i="6"/>
  <c r="H48" i="6"/>
  <c r="I48" i="6"/>
  <c r="H39" i="6"/>
  <c r="I39" i="6"/>
  <c r="G37" i="6"/>
  <c r="I12" i="6"/>
  <c r="H12" i="6"/>
  <c r="I6" i="6"/>
  <c r="H6" i="6"/>
  <c r="I93" i="5"/>
  <c r="H93" i="5"/>
  <c r="I62" i="5"/>
  <c r="H62" i="5"/>
  <c r="H85" i="5"/>
  <c r="I85" i="5"/>
  <c r="H21" i="5"/>
  <c r="I21" i="5"/>
  <c r="I110" i="5"/>
  <c r="H110" i="5"/>
  <c r="H77" i="5"/>
  <c r="I77" i="5"/>
  <c r="H7" i="5"/>
  <c r="I7" i="5"/>
  <c r="H119" i="5"/>
  <c r="I119" i="5"/>
  <c r="H117" i="5"/>
  <c r="I117" i="5"/>
  <c r="I92" i="5"/>
  <c r="H92" i="5"/>
  <c r="I86" i="5"/>
  <c r="H86" i="5"/>
  <c r="H55" i="5"/>
  <c r="I55" i="5"/>
  <c r="H53" i="5"/>
  <c r="I53" i="5"/>
  <c r="I28" i="5"/>
  <c r="H28" i="5"/>
  <c r="H22" i="5"/>
  <c r="I22" i="5"/>
  <c r="H68" i="5"/>
  <c r="I68" i="5"/>
  <c r="H31" i="5"/>
  <c r="I31" i="5"/>
  <c r="H4" i="5"/>
  <c r="I4" i="5"/>
  <c r="I118" i="5"/>
  <c r="H118" i="5"/>
  <c r="H87" i="5"/>
  <c r="I87" i="5"/>
  <c r="I54" i="5"/>
  <c r="H54" i="5"/>
  <c r="H23" i="5"/>
  <c r="I23" i="5"/>
  <c r="I116" i="5"/>
  <c r="H116" i="5"/>
  <c r="H79" i="5"/>
  <c r="I79" i="5"/>
  <c r="I52" i="5"/>
  <c r="H52" i="5"/>
  <c r="I46" i="5"/>
  <c r="H46" i="5"/>
  <c r="H15" i="5"/>
  <c r="I15" i="5"/>
  <c r="I13" i="5"/>
  <c r="H13" i="5"/>
  <c r="H69" i="5"/>
  <c r="I69" i="5"/>
  <c r="H127" i="5"/>
  <c r="I127" i="5"/>
  <c r="H100" i="5"/>
  <c r="I100" i="5"/>
  <c r="I94" i="5"/>
  <c r="H94" i="5"/>
  <c r="I61" i="5"/>
  <c r="H61" i="5"/>
  <c r="I30" i="5"/>
  <c r="H30" i="5"/>
  <c r="H111" i="5"/>
  <c r="I111" i="5"/>
  <c r="H109" i="5"/>
  <c r="I109" i="5"/>
  <c r="I84" i="5"/>
  <c r="H84" i="5"/>
  <c r="I78" i="5"/>
  <c r="H78" i="5"/>
  <c r="H47" i="5"/>
  <c r="I47" i="5"/>
  <c r="H45" i="5"/>
  <c r="I45" i="5"/>
  <c r="H20" i="5"/>
  <c r="I20" i="5"/>
  <c r="I14" i="5"/>
  <c r="H14" i="5"/>
  <c r="I126" i="5"/>
  <c r="H126" i="5"/>
  <c r="H95" i="5"/>
  <c r="I95" i="5"/>
  <c r="I29" i="5"/>
  <c r="H29" i="5"/>
  <c r="H124" i="5"/>
  <c r="I124" i="5"/>
  <c r="H60" i="5"/>
  <c r="I60" i="5"/>
  <c r="H108" i="5"/>
  <c r="I108" i="5"/>
  <c r="H102" i="5"/>
  <c r="I102" i="5"/>
  <c r="H71" i="5"/>
  <c r="I71" i="5"/>
  <c r="H44" i="5"/>
  <c r="I44" i="5"/>
  <c r="H38" i="5"/>
  <c r="I38" i="5"/>
  <c r="I5" i="5"/>
  <c r="H5" i="5"/>
  <c r="I125" i="5"/>
  <c r="H125" i="5"/>
  <c r="H63" i="5"/>
  <c r="I63" i="5"/>
  <c r="I36" i="5"/>
  <c r="H36" i="5"/>
  <c r="H103" i="5"/>
  <c r="I103" i="5"/>
  <c r="I101" i="5"/>
  <c r="H101" i="5"/>
  <c r="H76" i="5"/>
  <c r="I76" i="5"/>
  <c r="H70" i="5"/>
  <c r="I70" i="5"/>
  <c r="H39" i="5"/>
  <c r="I39" i="5"/>
  <c r="H37" i="5"/>
  <c r="I37" i="5"/>
  <c r="H12" i="5"/>
  <c r="I12" i="5"/>
  <c r="I6" i="5"/>
  <c r="H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H83" i="4"/>
  <c r="I83" i="4"/>
  <c r="H123" i="4"/>
  <c r="I123" i="4"/>
  <c r="G124" i="4"/>
  <c r="H124" i="4" s="1"/>
  <c r="G47" i="4"/>
  <c r="H47" i="4" s="1"/>
  <c r="G43" i="4"/>
  <c r="H43" i="4" s="1"/>
  <c r="G52" i="4"/>
  <c r="H52" i="4" s="1"/>
  <c r="G89" i="4"/>
  <c r="G42" i="4"/>
  <c r="G105" i="4"/>
  <c r="I105" i="4" s="1"/>
  <c r="G97" i="4"/>
  <c r="I97" i="4" s="1"/>
  <c r="G88" i="4"/>
  <c r="H88" i="4" s="1"/>
  <c r="G56" i="4"/>
  <c r="H56" i="4" s="1"/>
  <c r="G40" i="4"/>
  <c r="H40" i="4" s="1"/>
  <c r="G129" i="4"/>
  <c r="I129" i="4" s="1"/>
  <c r="F132" i="4"/>
  <c r="G127" i="4"/>
  <c r="G84" i="4"/>
  <c r="G44" i="4"/>
  <c r="G91" i="4"/>
  <c r="G33" i="4"/>
  <c r="I33" i="4" s="1"/>
  <c r="G8" i="4"/>
  <c r="H8" i="4" s="1"/>
  <c r="G107" i="4"/>
  <c r="H107" i="4" s="1"/>
  <c r="H112" i="4"/>
  <c r="G50" i="4"/>
  <c r="G49" i="4"/>
  <c r="G120" i="4"/>
  <c r="H120" i="4" s="1"/>
  <c r="E132" i="4"/>
  <c r="G94" i="4"/>
  <c r="H94" i="4" s="1"/>
  <c r="G104" i="4"/>
  <c r="H104" i="4" s="1"/>
  <c r="G96" i="4"/>
  <c r="H96" i="4" s="1"/>
  <c r="H11" i="4"/>
  <c r="G128" i="4"/>
  <c r="H128" i="4" s="1"/>
  <c r="G82" i="4"/>
  <c r="G26" i="4"/>
  <c r="G15" i="4"/>
  <c r="H15" i="4" s="1"/>
  <c r="G7" i="4"/>
  <c r="H7" i="4" s="1"/>
  <c r="G116" i="4"/>
  <c r="H116" i="4" s="1"/>
  <c r="G110" i="4"/>
  <c r="H110" i="4" s="1"/>
  <c r="G60" i="4"/>
  <c r="G41" i="4"/>
  <c r="G90" i="4"/>
  <c r="G73" i="4"/>
  <c r="G109" i="4"/>
  <c r="I109" i="4" s="1"/>
  <c r="G101" i="4"/>
  <c r="I101" i="4" s="1"/>
  <c r="G63" i="4"/>
  <c r="H63" i="4" s="1"/>
  <c r="G28" i="4"/>
  <c r="I28" i="4" s="1"/>
  <c r="H115" i="4"/>
  <c r="I115" i="4"/>
  <c r="I89" i="4"/>
  <c r="H89" i="4"/>
  <c r="I65" i="4"/>
  <c r="H65" i="4"/>
  <c r="I57" i="4"/>
  <c r="H57" i="4"/>
  <c r="I49" i="4"/>
  <c r="H49" i="4"/>
  <c r="I41" i="4"/>
  <c r="H41" i="4"/>
  <c r="H97" i="4"/>
  <c r="I17" i="4"/>
  <c r="H17" i="4"/>
  <c r="I25" i="4"/>
  <c r="H25" i="4"/>
  <c r="I9" i="4"/>
  <c r="H9" i="4"/>
  <c r="H91" i="4"/>
  <c r="I91" i="4"/>
  <c r="I73" i="4"/>
  <c r="H73" i="4"/>
  <c r="G118" i="4"/>
  <c r="H118" i="4" s="1"/>
  <c r="G92" i="4"/>
  <c r="G85" i="4"/>
  <c r="G78" i="4"/>
  <c r="H78" i="4" s="1"/>
  <c r="G62" i="4"/>
  <c r="G53" i="4"/>
  <c r="I53" i="4" s="1"/>
  <c r="G46" i="4"/>
  <c r="H46" i="4" s="1"/>
  <c r="G37" i="4"/>
  <c r="H37" i="4" s="1"/>
  <c r="G30" i="4"/>
  <c r="H30" i="4" s="1"/>
  <c r="G21" i="4"/>
  <c r="G14" i="4"/>
  <c r="G12" i="4"/>
  <c r="G103" i="4"/>
  <c r="G76" i="4"/>
  <c r="H76" i="4" s="1"/>
  <c r="G111" i="4"/>
  <c r="I111" i="4" s="1"/>
  <c r="G102" i="4"/>
  <c r="H102" i="4" s="1"/>
  <c r="G31" i="4"/>
  <c r="H31" i="4" s="1"/>
  <c r="G106" i="4"/>
  <c r="G87" i="4"/>
  <c r="G100" i="4"/>
  <c r="G130" i="4"/>
  <c r="I130" i="4" s="1"/>
  <c r="G55" i="4"/>
  <c r="I55" i="4" s="1"/>
  <c r="G126" i="4"/>
  <c r="H126" i="4" s="1"/>
  <c r="G117" i="4"/>
  <c r="I117" i="4" s="1"/>
  <c r="H113" i="4"/>
  <c r="I99" i="4"/>
  <c r="G98" i="4"/>
  <c r="G95" i="4"/>
  <c r="I95" i="4" s="1"/>
  <c r="G86" i="4"/>
  <c r="H86" i="4" s="1"/>
  <c r="G77" i="4"/>
  <c r="H77" i="4" s="1"/>
  <c r="G70" i="4"/>
  <c r="H70" i="4" s="1"/>
  <c r="G61" i="4"/>
  <c r="H61" i="4" s="1"/>
  <c r="G54" i="4"/>
  <c r="H54" i="4" s="1"/>
  <c r="G45" i="4"/>
  <c r="G38" i="4"/>
  <c r="G29" i="4"/>
  <c r="I29" i="4" s="1"/>
  <c r="G22" i="4"/>
  <c r="H22" i="4" s="1"/>
  <c r="G20" i="4"/>
  <c r="H20" i="4" s="1"/>
  <c r="G13" i="4"/>
  <c r="I13" i="4" s="1"/>
  <c r="G4" i="4"/>
  <c r="H4" i="4" s="1"/>
  <c r="H121" i="4"/>
  <c r="H81" i="4"/>
  <c r="I75" i="4"/>
  <c r="I67" i="4"/>
  <c r="I125" i="4"/>
  <c r="H125" i="4"/>
  <c r="H68" i="4"/>
  <c r="I68" i="4"/>
  <c r="H92" i="4"/>
  <c r="I92" i="4"/>
  <c r="I52" i="4"/>
  <c r="H50" i="4"/>
  <c r="I50" i="4"/>
  <c r="I34" i="4"/>
  <c r="H34" i="4"/>
  <c r="I18" i="4"/>
  <c r="H18" i="4"/>
  <c r="H79" i="4"/>
  <c r="I79" i="4"/>
  <c r="H45" i="4"/>
  <c r="I45" i="4"/>
  <c r="H38" i="4"/>
  <c r="I38" i="4"/>
  <c r="H6" i="4"/>
  <c r="I6" i="4"/>
  <c r="H127" i="4"/>
  <c r="I127" i="4"/>
  <c r="I85" i="4"/>
  <c r="H85" i="4"/>
  <c r="I66" i="4"/>
  <c r="H66" i="4"/>
  <c r="I90" i="4"/>
  <c r="H90" i="4"/>
  <c r="H87" i="4"/>
  <c r="I87" i="4"/>
  <c r="H114" i="4"/>
  <c r="I114" i="4"/>
  <c r="I76" i="4"/>
  <c r="H69" i="4"/>
  <c r="I69" i="4"/>
  <c r="H108" i="4"/>
  <c r="I108" i="4"/>
  <c r="H82" i="4"/>
  <c r="I82" i="4"/>
  <c r="I106" i="4"/>
  <c r="H106" i="4"/>
  <c r="H103" i="4"/>
  <c r="I103" i="4"/>
  <c r="H36" i="4"/>
  <c r="I36" i="4"/>
  <c r="H100" i="4"/>
  <c r="I100" i="4"/>
  <c r="H93" i="4"/>
  <c r="I93" i="4"/>
  <c r="H74" i="4"/>
  <c r="I74" i="4"/>
  <c r="H71" i="4"/>
  <c r="I71" i="4"/>
  <c r="H62" i="4"/>
  <c r="I62" i="4"/>
  <c r="I21" i="4"/>
  <c r="H21" i="4"/>
  <c r="H14" i="4"/>
  <c r="I14" i="4"/>
  <c r="H12" i="4"/>
  <c r="I12" i="4"/>
  <c r="H5" i="4"/>
  <c r="I5" i="4"/>
  <c r="I124" i="4"/>
  <c r="H98" i="4"/>
  <c r="I98" i="4"/>
  <c r="H95" i="4"/>
  <c r="H60" i="4"/>
  <c r="I60" i="4"/>
  <c r="H58" i="4"/>
  <c r="I58" i="4"/>
  <c r="H44" i="4"/>
  <c r="I44" i="4"/>
  <c r="I42" i="4"/>
  <c r="H42" i="4"/>
  <c r="H39" i="4"/>
  <c r="I39" i="4"/>
  <c r="I26" i="4"/>
  <c r="H26" i="4"/>
  <c r="H23" i="4"/>
  <c r="I23" i="4"/>
  <c r="I10" i="4"/>
  <c r="H10" i="4"/>
  <c r="H122" i="4"/>
  <c r="I122" i="4"/>
  <c r="H119" i="4"/>
  <c r="I119" i="4"/>
  <c r="H84" i="4"/>
  <c r="I84" i="4"/>
  <c r="I59" i="4"/>
  <c r="I51" i="4"/>
  <c r="I43" i="4"/>
  <c r="I35" i="4"/>
  <c r="I27" i="4"/>
  <c r="I19" i="4"/>
  <c r="I11" i="4"/>
  <c r="I3" i="4"/>
  <c r="I128" i="4"/>
  <c r="I120" i="4"/>
  <c r="I112" i="4"/>
  <c r="I80" i="4"/>
  <c r="I72" i="4"/>
  <c r="I64" i="4"/>
  <c r="I56" i="4"/>
  <c r="I48" i="4"/>
  <c r="I32" i="4"/>
  <c r="I24" i="4"/>
  <c r="I16" i="4"/>
  <c r="G115" i="2"/>
  <c r="I115" i="2" s="1"/>
  <c r="H34" i="2"/>
  <c r="I93" i="2"/>
  <c r="H93" i="2"/>
  <c r="I71" i="2"/>
  <c r="H71" i="2"/>
  <c r="G40" i="2"/>
  <c r="I40" i="2" s="1"/>
  <c r="H23" i="2"/>
  <c r="I23" i="2"/>
  <c r="I24" i="2"/>
  <c r="H24" i="2"/>
  <c r="I3" i="2"/>
  <c r="H3" i="2"/>
  <c r="H28" i="18" l="1"/>
  <c r="H82" i="18"/>
  <c r="I22" i="18"/>
  <c r="H110" i="18"/>
  <c r="I122" i="18"/>
  <c r="I40" i="18"/>
  <c r="I29" i="18"/>
  <c r="H59" i="18"/>
  <c r="I72" i="18"/>
  <c r="I46" i="18"/>
  <c r="H11" i="18"/>
  <c r="I10" i="18"/>
  <c r="H77" i="18"/>
  <c r="I87" i="18"/>
  <c r="I12" i="18"/>
  <c r="I30" i="18"/>
  <c r="I9" i="18"/>
  <c r="H111" i="18"/>
  <c r="H89" i="18"/>
  <c r="I112" i="18"/>
  <c r="H47" i="18"/>
  <c r="H14" i="18"/>
  <c r="I129" i="18"/>
  <c r="I32" i="18"/>
  <c r="H61" i="18"/>
  <c r="I43" i="18"/>
  <c r="I35" i="18"/>
  <c r="I41" i="18"/>
  <c r="I88" i="18"/>
  <c r="I51" i="18"/>
  <c r="H65" i="18"/>
  <c r="H17" i="18"/>
  <c r="I48" i="18"/>
  <c r="H52" i="18"/>
  <c r="H49" i="18"/>
  <c r="I56" i="18"/>
  <c r="I128" i="18"/>
  <c r="I86" i="18"/>
  <c r="I66" i="18"/>
  <c r="I4" i="18"/>
  <c r="H113" i="18"/>
  <c r="I127" i="18"/>
  <c r="H90" i="18"/>
  <c r="H78" i="18"/>
  <c r="I16" i="18"/>
  <c r="H102" i="18"/>
  <c r="I53" i="18"/>
  <c r="H101" i="18"/>
  <c r="H33" i="18"/>
  <c r="I123" i="18"/>
  <c r="I31" i="18"/>
  <c r="H60" i="18"/>
  <c r="I124" i="18"/>
  <c r="H38" i="18"/>
  <c r="H62" i="18"/>
  <c r="H126" i="18"/>
  <c r="H50" i="18"/>
  <c r="H21" i="18"/>
  <c r="I85" i="18"/>
  <c r="I44" i="18"/>
  <c r="I107" i="18"/>
  <c r="H116" i="18"/>
  <c r="H26" i="18"/>
  <c r="I96" i="18"/>
  <c r="H45" i="18"/>
  <c r="H37" i="18"/>
  <c r="H2" i="18"/>
  <c r="I117" i="18"/>
  <c r="H63" i="18"/>
  <c r="I106" i="18"/>
  <c r="H54" i="18"/>
  <c r="I55" i="18"/>
  <c r="I58" i="18"/>
  <c r="H100" i="18"/>
  <c r="H118" i="18"/>
  <c r="I20" i="18"/>
  <c r="I98" i="18"/>
  <c r="H130" i="18"/>
  <c r="I76" i="18"/>
  <c r="I109" i="18"/>
  <c r="H42" i="18"/>
  <c r="I103" i="18"/>
  <c r="I15" i="18"/>
  <c r="H13" i="18"/>
  <c r="G132" i="18"/>
  <c r="H132" i="11"/>
  <c r="I132" i="11"/>
  <c r="H132" i="10"/>
  <c r="I132" i="10"/>
  <c r="H132" i="13"/>
  <c r="I132" i="13"/>
  <c r="H132" i="9"/>
  <c r="I132" i="9"/>
  <c r="H132" i="8"/>
  <c r="I132" i="8"/>
  <c r="H132" i="7"/>
  <c r="I132" i="7"/>
  <c r="H37" i="6"/>
  <c r="I37" i="6"/>
  <c r="H78" i="6"/>
  <c r="I78" i="6"/>
  <c r="I86" i="6"/>
  <c r="H86" i="6"/>
  <c r="I101" i="6"/>
  <c r="H101" i="6"/>
  <c r="I45" i="6"/>
  <c r="H45" i="6"/>
  <c r="I125" i="6"/>
  <c r="H125" i="6"/>
  <c r="H21" i="6"/>
  <c r="I21" i="6"/>
  <c r="I110" i="6"/>
  <c r="H110" i="6"/>
  <c r="I93" i="6"/>
  <c r="I132" i="6" s="1"/>
  <c r="H93" i="6"/>
  <c r="H132" i="6" s="1"/>
  <c r="I8" i="4"/>
  <c r="I7" i="4"/>
  <c r="H55" i="4"/>
  <c r="H111" i="4"/>
  <c r="H28" i="4"/>
  <c r="H109" i="4"/>
  <c r="I88" i="4"/>
  <c r="I110" i="4"/>
  <c r="H101" i="4"/>
  <c r="I96" i="4"/>
  <c r="I94" i="4"/>
  <c r="I78" i="4"/>
  <c r="I116" i="4"/>
  <c r="I15" i="4"/>
  <c r="H29" i="4"/>
  <c r="H105" i="4"/>
  <c r="I63" i="4"/>
  <c r="H129" i="4"/>
  <c r="I107" i="4"/>
  <c r="H130" i="4"/>
  <c r="I47" i="4"/>
  <c r="H33" i="4"/>
  <c r="I4" i="4"/>
  <c r="I40" i="4"/>
  <c r="I104" i="4"/>
  <c r="H53" i="4"/>
  <c r="H13" i="4"/>
  <c r="I31" i="4"/>
  <c r="I70" i="4"/>
  <c r="I77" i="4"/>
  <c r="I86" i="4"/>
  <c r="I22" i="4"/>
  <c r="I20" i="4"/>
  <c r="I54" i="4"/>
  <c r="I30" i="4"/>
  <c r="I118" i="4"/>
  <c r="H117" i="4"/>
  <c r="I37" i="4"/>
  <c r="I126" i="4"/>
  <c r="I61" i="4"/>
  <c r="I46" i="4"/>
  <c r="I102" i="4"/>
  <c r="H115" i="2"/>
  <c r="H40" i="2"/>
  <c r="I34" i="2"/>
  <c r="I4" i="15"/>
  <c r="I97" i="15"/>
  <c r="I2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3" i="15"/>
  <c r="I132" i="18" l="1"/>
  <c r="H132" i="18"/>
  <c r="C2" i="11"/>
  <c r="C2" i="10"/>
  <c r="C2" i="13"/>
  <c r="C2" i="9"/>
  <c r="C2" i="8"/>
  <c r="C2" i="7"/>
  <c r="F2" i="11" l="1"/>
  <c r="E2" i="11"/>
  <c r="F132" i="12"/>
  <c r="E132" i="12"/>
  <c r="F2" i="10"/>
  <c r="E2" i="10"/>
  <c r="F2" i="13"/>
  <c r="E2" i="13"/>
  <c r="F2" i="9"/>
  <c r="E2" i="9"/>
  <c r="F2" i="8"/>
  <c r="E2" i="8"/>
  <c r="F2" i="7"/>
  <c r="E2" i="7"/>
  <c r="E4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3" i="2"/>
  <c r="E35" i="2"/>
  <c r="E36" i="2"/>
  <c r="H36" i="2" s="1"/>
  <c r="F36" i="2"/>
  <c r="I36" i="2" s="1"/>
  <c r="E37" i="2"/>
  <c r="F37" i="2"/>
  <c r="E38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67" i="2" s="1"/>
  <c r="F67" i="2"/>
  <c r="I67" i="2" s="1"/>
  <c r="E68" i="2"/>
  <c r="H68" i="2" s="1"/>
  <c r="F68" i="2"/>
  <c r="I68" i="2" s="1"/>
  <c r="E70" i="2"/>
  <c r="F70" i="2"/>
  <c r="E72" i="2"/>
  <c r="F72" i="2"/>
  <c r="E73" i="2"/>
  <c r="F73" i="2"/>
  <c r="E76" i="2"/>
  <c r="F76" i="2"/>
  <c r="E77" i="2"/>
  <c r="F77" i="2"/>
  <c r="E78" i="2"/>
  <c r="F78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9" i="2"/>
  <c r="F109" i="2"/>
  <c r="E110" i="2"/>
  <c r="F110" i="2"/>
  <c r="E111" i="2"/>
  <c r="F111" i="2"/>
  <c r="E112" i="2"/>
  <c r="F112" i="2"/>
  <c r="E113" i="2"/>
  <c r="F113" i="2"/>
  <c r="E116" i="2"/>
  <c r="E117" i="2"/>
  <c r="E118" i="2"/>
  <c r="E120" i="2"/>
  <c r="E122" i="2"/>
  <c r="E123" i="2"/>
  <c r="E124" i="2"/>
  <c r="E126" i="2"/>
  <c r="E127" i="2"/>
  <c r="E128" i="2"/>
  <c r="E129" i="2"/>
  <c r="E130" i="2"/>
  <c r="F2" i="2"/>
  <c r="E2" i="2"/>
  <c r="F3" i="15"/>
  <c r="J3" i="15" s="1"/>
  <c r="F4" i="15"/>
  <c r="J4" i="15" s="1"/>
  <c r="F5" i="15"/>
  <c r="J5" i="15" s="1"/>
  <c r="F6" i="15"/>
  <c r="J6" i="15" s="1"/>
  <c r="F7" i="15"/>
  <c r="J7" i="15" s="1"/>
  <c r="F8" i="15"/>
  <c r="F9" i="15"/>
  <c r="F10" i="15"/>
  <c r="F11" i="15"/>
  <c r="J11" i="15" s="1"/>
  <c r="F12" i="15"/>
  <c r="J12" i="15" s="1"/>
  <c r="F13" i="15"/>
  <c r="F14" i="15"/>
  <c r="F15" i="15"/>
  <c r="F16" i="15"/>
  <c r="F17" i="15"/>
  <c r="J17" i="15" s="1"/>
  <c r="F18" i="15"/>
  <c r="J18" i="15" s="1"/>
  <c r="F19" i="15"/>
  <c r="F20" i="15"/>
  <c r="F21" i="15"/>
  <c r="F22" i="15"/>
  <c r="F23" i="15"/>
  <c r="F24" i="15"/>
  <c r="F25" i="15"/>
  <c r="F26" i="15"/>
  <c r="J26" i="15" s="1"/>
  <c r="F27" i="15"/>
  <c r="J27" i="15" s="1"/>
  <c r="F28" i="15"/>
  <c r="J28" i="15" s="1"/>
  <c r="F29" i="15"/>
  <c r="J29" i="15" s="1"/>
  <c r="F30" i="15"/>
  <c r="J30" i="15" s="1"/>
  <c r="F31" i="15"/>
  <c r="J31" i="15" s="1"/>
  <c r="F32" i="15"/>
  <c r="F33" i="15"/>
  <c r="J33" i="15" s="1"/>
  <c r="F34" i="15"/>
  <c r="F35" i="15"/>
  <c r="F36" i="15"/>
  <c r="J36" i="15" s="1"/>
  <c r="F37" i="15"/>
  <c r="F38" i="15"/>
  <c r="F39" i="15"/>
  <c r="J39" i="15" s="1"/>
  <c r="F40" i="15"/>
  <c r="F41" i="15"/>
  <c r="J41" i="15" s="1"/>
  <c r="F42" i="15"/>
  <c r="J42" i="15" s="1"/>
  <c r="F43" i="15"/>
  <c r="F44" i="15"/>
  <c r="J44" i="15" s="1"/>
  <c r="F45" i="15"/>
  <c r="J45" i="15" s="1"/>
  <c r="F46" i="15"/>
  <c r="J46" i="15" s="1"/>
  <c r="F48" i="15"/>
  <c r="F49" i="15"/>
  <c r="F50" i="15"/>
  <c r="J50" i="15" s="1"/>
  <c r="F51" i="15"/>
  <c r="F52" i="15"/>
  <c r="F53" i="15"/>
  <c r="F54" i="15"/>
  <c r="F55" i="15"/>
  <c r="J55" i="15" s="1"/>
  <c r="F56" i="15"/>
  <c r="F57" i="15"/>
  <c r="F58" i="15"/>
  <c r="J58" i="15" s="1"/>
  <c r="F59" i="15"/>
  <c r="J59" i="15" s="1"/>
  <c r="F60" i="15"/>
  <c r="F61" i="15"/>
  <c r="F62" i="15"/>
  <c r="F63" i="15"/>
  <c r="J63" i="15" s="1"/>
  <c r="F64" i="15"/>
  <c r="J64" i="15" s="1"/>
  <c r="F65" i="15"/>
  <c r="F66" i="15"/>
  <c r="J66" i="15" s="1"/>
  <c r="F67" i="15"/>
  <c r="J67" i="15" s="1"/>
  <c r="F68" i="15"/>
  <c r="F69" i="15"/>
  <c r="F70" i="15"/>
  <c r="J70" i="15" s="1"/>
  <c r="F71" i="15"/>
  <c r="F72" i="15"/>
  <c r="J72" i="15" s="1"/>
  <c r="F73" i="15"/>
  <c r="F74" i="15"/>
  <c r="J74" i="15" s="1"/>
  <c r="F75" i="15"/>
  <c r="J75" i="15" s="1"/>
  <c r="F76" i="15"/>
  <c r="J76" i="15" s="1"/>
  <c r="F77" i="15"/>
  <c r="F78" i="15"/>
  <c r="J78" i="15" s="1"/>
  <c r="F79" i="15"/>
  <c r="J79" i="15" s="1"/>
  <c r="F80" i="15"/>
  <c r="F81" i="15"/>
  <c r="J81" i="15" s="1"/>
  <c r="F82" i="15"/>
  <c r="J82" i="15" s="1"/>
  <c r="F83" i="15"/>
  <c r="F84" i="15"/>
  <c r="J84" i="15" s="1"/>
  <c r="F85" i="15"/>
  <c r="F86" i="15"/>
  <c r="J86" i="15" s="1"/>
  <c r="F87" i="15"/>
  <c r="J87" i="15" s="1"/>
  <c r="F88" i="15"/>
  <c r="J88" i="15" s="1"/>
  <c r="F89" i="15"/>
  <c r="J89" i="15" s="1"/>
  <c r="F90" i="15"/>
  <c r="F91" i="15"/>
  <c r="F92" i="15"/>
  <c r="F93" i="15"/>
  <c r="J93" i="15" s="1"/>
  <c r="F94" i="15"/>
  <c r="J94" i="15" s="1"/>
  <c r="F95" i="15"/>
  <c r="J95" i="15" s="1"/>
  <c r="F96" i="15"/>
  <c r="J96" i="15" s="1"/>
  <c r="F97" i="15"/>
  <c r="J97" i="15" s="1"/>
  <c r="F98" i="15"/>
  <c r="J98" i="15" s="1"/>
  <c r="F99" i="15"/>
  <c r="J99" i="15" s="1"/>
  <c r="F100" i="15"/>
  <c r="F101" i="15"/>
  <c r="F102" i="15"/>
  <c r="J102" i="15" s="1"/>
  <c r="F103" i="15"/>
  <c r="F104" i="15"/>
  <c r="J104" i="15" s="1"/>
  <c r="F105" i="15"/>
  <c r="J105" i="15" s="1"/>
  <c r="F106" i="15"/>
  <c r="J106" i="15" s="1"/>
  <c r="F107" i="15"/>
  <c r="J107" i="15" s="1"/>
  <c r="F108" i="15"/>
  <c r="J108" i="15" s="1"/>
  <c r="F109" i="15"/>
  <c r="J109" i="15" s="1"/>
  <c r="F110" i="15"/>
  <c r="F111" i="15"/>
  <c r="J111" i="15" s="1"/>
  <c r="F112" i="15"/>
  <c r="J112" i="15" s="1"/>
  <c r="F113" i="15"/>
  <c r="F114" i="15"/>
  <c r="J114" i="15" s="1"/>
  <c r="F115" i="15"/>
  <c r="J115" i="15" s="1"/>
  <c r="F116" i="15"/>
  <c r="J116" i="15" s="1"/>
  <c r="F117" i="15"/>
  <c r="J117" i="15" s="1"/>
  <c r="F118" i="15"/>
  <c r="F119" i="15"/>
  <c r="F120" i="15"/>
  <c r="J120" i="15" s="1"/>
  <c r="F121" i="15"/>
  <c r="J121" i="15" s="1"/>
  <c r="F122" i="15"/>
  <c r="J122" i="15" s="1"/>
  <c r="F123" i="15"/>
  <c r="J123" i="15" s="1"/>
  <c r="F124" i="15"/>
  <c r="J124" i="15" s="1"/>
  <c r="F125" i="15"/>
  <c r="F126" i="15"/>
  <c r="F127" i="15"/>
  <c r="J127" i="15" s="1"/>
  <c r="F128" i="15"/>
  <c r="F129" i="15"/>
  <c r="F130" i="15"/>
  <c r="J130" i="15" s="1"/>
  <c r="F131" i="15"/>
  <c r="J131" i="15" s="1"/>
  <c r="F132" i="15"/>
  <c r="J132" i="15" s="1"/>
  <c r="F133" i="15"/>
  <c r="J133" i="15" s="1"/>
  <c r="F134" i="15"/>
  <c r="J134" i="15" s="1"/>
  <c r="F135" i="15"/>
  <c r="F136" i="15"/>
  <c r="F137" i="15"/>
  <c r="J137" i="15" s="1"/>
  <c r="F138" i="15"/>
  <c r="J138" i="15" s="1"/>
  <c r="F139" i="15"/>
  <c r="J139" i="15" s="1"/>
  <c r="F140" i="15"/>
  <c r="J140" i="15" s="1"/>
  <c r="J141" i="15"/>
  <c r="F142" i="15"/>
  <c r="J142" i="15" s="1"/>
  <c r="F143" i="15"/>
  <c r="F144" i="15"/>
  <c r="J144" i="15" s="1"/>
  <c r="F145" i="15"/>
  <c r="F146" i="15"/>
  <c r="J146" i="15" s="1"/>
  <c r="F147" i="15"/>
  <c r="J147" i="15" s="1"/>
  <c r="F148" i="15"/>
  <c r="J148" i="15" s="1"/>
  <c r="F149" i="15"/>
  <c r="F150" i="15"/>
  <c r="J150" i="15" s="1"/>
  <c r="F151" i="15"/>
  <c r="J151" i="15" s="1"/>
  <c r="F152" i="15"/>
  <c r="J152" i="15" s="1"/>
  <c r="F153" i="15"/>
  <c r="J153" i="15" s="1"/>
  <c r="F154" i="15"/>
  <c r="F155" i="15"/>
  <c r="F156" i="15"/>
  <c r="F157" i="15"/>
  <c r="F2" i="15"/>
  <c r="G124" i="2" l="1"/>
  <c r="G102" i="2"/>
  <c r="G55" i="2"/>
  <c r="G48" i="2"/>
  <c r="G86" i="2"/>
  <c r="G63" i="2"/>
  <c r="G32" i="2"/>
  <c r="G123" i="2"/>
  <c r="G61" i="2"/>
  <c r="G38" i="2"/>
  <c r="G92" i="2"/>
  <c r="I92" i="2" s="1"/>
  <c r="G88" i="2"/>
  <c r="H88" i="2" s="1"/>
  <c r="G37" i="2"/>
  <c r="I37" i="2" s="1"/>
  <c r="G29" i="2"/>
  <c r="G11" i="2"/>
  <c r="G4" i="2"/>
  <c r="G73" i="2"/>
  <c r="G107" i="2"/>
  <c r="I107" i="2" s="1"/>
  <c r="G95" i="2"/>
  <c r="G66" i="2"/>
  <c r="G10" i="2"/>
  <c r="G117" i="2"/>
  <c r="G90" i="2"/>
  <c r="I90" i="2" s="1"/>
  <c r="G84" i="2"/>
  <c r="G120" i="2"/>
  <c r="G113" i="2"/>
  <c r="G106" i="2"/>
  <c r="G100" i="2"/>
  <c r="G94" i="2"/>
  <c r="G65" i="2"/>
  <c r="G58" i="2"/>
  <c r="G52" i="2"/>
  <c r="G35" i="2"/>
  <c r="G99" i="2"/>
  <c r="G56" i="2"/>
  <c r="G112" i="2"/>
  <c r="G105" i="2"/>
  <c r="G51" i="2"/>
  <c r="G43" i="2"/>
  <c r="G26" i="2"/>
  <c r="G126" i="2"/>
  <c r="G111" i="2"/>
  <c r="G87" i="2"/>
  <c r="J100" i="15"/>
  <c r="J60" i="15"/>
  <c r="J52" i="15"/>
  <c r="J155" i="15"/>
  <c r="J91" i="15"/>
  <c r="J83" i="15"/>
  <c r="J51" i="15"/>
  <c r="J34" i="15"/>
  <c r="J10" i="15"/>
  <c r="J154" i="15"/>
  <c r="J90" i="15"/>
  <c r="J25" i="15"/>
  <c r="J9" i="15"/>
  <c r="J156" i="15"/>
  <c r="J35" i="15"/>
  <c r="J145" i="15"/>
  <c r="J49" i="15"/>
  <c r="J16" i="15"/>
  <c r="J136" i="15"/>
  <c r="J128" i="15"/>
  <c r="J80" i="15"/>
  <c r="J56" i="15"/>
  <c r="J48" i="15"/>
  <c r="J23" i="15"/>
  <c r="J15" i="15"/>
  <c r="J19" i="15"/>
  <c r="J113" i="15"/>
  <c r="J65" i="15"/>
  <c r="J40" i="15"/>
  <c r="J8" i="15"/>
  <c r="J143" i="15"/>
  <c r="J119" i="15"/>
  <c r="J103" i="15"/>
  <c r="J71" i="15"/>
  <c r="J38" i="15"/>
  <c r="J22" i="15"/>
  <c r="J14" i="15"/>
  <c r="J92" i="15"/>
  <c r="J129" i="15"/>
  <c r="J73" i="15"/>
  <c r="J32" i="15"/>
  <c r="J2" i="15"/>
  <c r="J126" i="15"/>
  <c r="J118" i="15"/>
  <c r="J54" i="15"/>
  <c r="J37" i="15"/>
  <c r="J21" i="15"/>
  <c r="J13" i="15"/>
  <c r="J68" i="15"/>
  <c r="J43" i="15"/>
  <c r="J57" i="15"/>
  <c r="J24" i="15"/>
  <c r="J135" i="15"/>
  <c r="J110" i="15"/>
  <c r="J62" i="15"/>
  <c r="J157" i="15"/>
  <c r="J149" i="15"/>
  <c r="J125" i="15"/>
  <c r="J101" i="15"/>
  <c r="J85" i="15"/>
  <c r="J77" i="15"/>
  <c r="J69" i="15"/>
  <c r="J61" i="15"/>
  <c r="J53" i="15"/>
  <c r="J20" i="15"/>
  <c r="G89" i="2"/>
  <c r="F132" i="2"/>
  <c r="E132" i="2"/>
  <c r="H126" i="2" l="1"/>
  <c r="I126" i="2"/>
  <c r="H56" i="2"/>
  <c r="I56" i="2"/>
  <c r="H32" i="2"/>
  <c r="I32" i="2"/>
  <c r="H43" i="2"/>
  <c r="I43" i="2"/>
  <c r="H58" i="2"/>
  <c r="I58" i="2"/>
  <c r="I61" i="2"/>
  <c r="H61" i="2"/>
  <c r="I26" i="2"/>
  <c r="H26" i="2"/>
  <c r="H65" i="2"/>
  <c r="I65" i="2"/>
  <c r="H117" i="2"/>
  <c r="I117" i="2"/>
  <c r="I4" i="2"/>
  <c r="H4" i="2"/>
  <c r="H38" i="2"/>
  <c r="I38" i="2"/>
  <c r="H35" i="2"/>
  <c r="I35" i="2"/>
  <c r="H120" i="2"/>
  <c r="I120" i="2"/>
  <c r="H11" i="2"/>
  <c r="I11" i="2"/>
  <c r="H51" i="2"/>
  <c r="I51" i="2"/>
  <c r="I52" i="2"/>
  <c r="H52" i="2"/>
  <c r="H29" i="2"/>
  <c r="I29" i="2"/>
  <c r="H123" i="2"/>
  <c r="I123" i="2"/>
  <c r="H63" i="2"/>
  <c r="I63" i="2"/>
  <c r="H124" i="2"/>
  <c r="I124" i="2"/>
  <c r="I10" i="2"/>
  <c r="H10" i="2"/>
  <c r="H55" i="2"/>
  <c r="I55" i="2"/>
  <c r="H66" i="2"/>
  <c r="I66" i="2"/>
  <c r="H48" i="2"/>
  <c r="I48" i="2"/>
  <c r="G30" i="2"/>
  <c r="G98" i="2"/>
  <c r="H98" i="2" s="1"/>
  <c r="G110" i="2"/>
  <c r="I110" i="2" s="1"/>
  <c r="G83" i="2"/>
  <c r="I83" i="2" s="1"/>
  <c r="G21" i="2"/>
  <c r="G78" i="2"/>
  <c r="G42" i="2"/>
  <c r="G50" i="2"/>
  <c r="G13" i="2"/>
  <c r="G46" i="2"/>
  <c r="G122" i="2"/>
  <c r="G20" i="2"/>
  <c r="D2" i="11"/>
  <c r="G2" i="11" s="1"/>
  <c r="I2" i="11" s="1"/>
  <c r="D2" i="10"/>
  <c r="G2" i="10" s="1"/>
  <c r="I2" i="10" s="1"/>
  <c r="D2" i="13"/>
  <c r="G2" i="13" s="1"/>
  <c r="I2" i="13" s="1"/>
  <c r="G2" i="4"/>
  <c r="H2" i="4" s="1"/>
  <c r="H132" i="4" s="1"/>
  <c r="G2" i="5"/>
  <c r="I2" i="5" s="1"/>
  <c r="G2" i="6"/>
  <c r="I2" i="6" s="1"/>
  <c r="D2" i="8"/>
  <c r="G2" i="8" s="1"/>
  <c r="I2" i="8" s="1"/>
  <c r="D2" i="7"/>
  <c r="G2" i="7" s="1"/>
  <c r="I2" i="7" s="1"/>
  <c r="D2" i="9"/>
  <c r="G2" i="9" s="1"/>
  <c r="H2" i="9" s="1"/>
  <c r="G2" i="2"/>
  <c r="G44" i="2"/>
  <c r="G62" i="2"/>
  <c r="G8" i="2"/>
  <c r="G130" i="2"/>
  <c r="G59" i="2"/>
  <c r="G41" i="2"/>
  <c r="G28" i="2"/>
  <c r="G27" i="2"/>
  <c r="G64" i="2"/>
  <c r="G91" i="2"/>
  <c r="H91" i="2" s="1"/>
  <c r="G22" i="2"/>
  <c r="G96" i="2"/>
  <c r="H96" i="2" s="1"/>
  <c r="G97" i="2"/>
  <c r="H97" i="2" s="1"/>
  <c r="G31" i="2"/>
  <c r="G7" i="2"/>
  <c r="G14" i="2"/>
  <c r="G103" i="2"/>
  <c r="H103" i="2" s="1"/>
  <c r="G127" i="2"/>
  <c r="G77" i="2"/>
  <c r="H77" i="2" s="1"/>
  <c r="G53" i="2"/>
  <c r="G101" i="2"/>
  <c r="H101" i="2" s="1"/>
  <c r="G109" i="2"/>
  <c r="H109" i="2" s="1"/>
  <c r="G12" i="2"/>
  <c r="G104" i="2"/>
  <c r="H104" i="2" s="1"/>
  <c r="G33" i="2"/>
  <c r="G129" i="2"/>
  <c r="G9" i="2"/>
  <c r="G128" i="2"/>
  <c r="G60" i="2"/>
  <c r="G18" i="2"/>
  <c r="G85" i="2"/>
  <c r="I85" i="2" s="1"/>
  <c r="G57" i="2"/>
  <c r="G15" i="2"/>
  <c r="G45" i="2"/>
  <c r="G72" i="2"/>
  <c r="H72" i="2" s="1"/>
  <c r="G25" i="2"/>
  <c r="G118" i="2"/>
  <c r="G17" i="2"/>
  <c r="G54" i="2"/>
  <c r="G47" i="2"/>
  <c r="G19" i="2"/>
  <c r="G116" i="2"/>
  <c r="G16" i="2"/>
  <c r="G49" i="2"/>
  <c r="G76" i="2"/>
  <c r="I76" i="2" s="1"/>
  <c r="G70" i="2"/>
  <c r="I70" i="2" s="1"/>
  <c r="G82" i="2"/>
  <c r="I82" i="2" s="1"/>
  <c r="I88" i="2"/>
  <c r="H37" i="2"/>
  <c r="H107" i="2"/>
  <c r="H92" i="2"/>
  <c r="H90" i="2"/>
  <c r="H113" i="2"/>
  <c r="I113" i="2"/>
  <c r="I105" i="2"/>
  <c r="H105" i="2"/>
  <c r="H87" i="2"/>
  <c r="I87" i="2"/>
  <c r="H84" i="2"/>
  <c r="I84" i="2"/>
  <c r="I95" i="2"/>
  <c r="H95" i="2"/>
  <c r="I106" i="2"/>
  <c r="H106" i="2"/>
  <c r="H89" i="2"/>
  <c r="I89" i="2"/>
  <c r="I111" i="2"/>
  <c r="H111" i="2"/>
  <c r="H94" i="2"/>
  <c r="I94" i="2"/>
  <c r="H112" i="2"/>
  <c r="I112" i="2"/>
  <c r="H100" i="2"/>
  <c r="I100" i="2"/>
  <c r="I99" i="2"/>
  <c r="H99" i="2"/>
  <c r="I102" i="2"/>
  <c r="H102" i="2"/>
  <c r="I73" i="2"/>
  <c r="H73" i="2"/>
  <c r="I86" i="2"/>
  <c r="H86" i="2"/>
  <c r="H2" i="11" l="1"/>
  <c r="G2" i="12"/>
  <c r="D132" i="12"/>
  <c r="H2" i="10"/>
  <c r="H2" i="13"/>
  <c r="I2" i="9"/>
  <c r="H2" i="8"/>
  <c r="H2" i="7"/>
  <c r="H110" i="2"/>
  <c r="H116" i="2"/>
  <c r="I116" i="2"/>
  <c r="I18" i="2"/>
  <c r="H18" i="2"/>
  <c r="H129" i="2"/>
  <c r="I129" i="2"/>
  <c r="I14" i="2"/>
  <c r="H14" i="2"/>
  <c r="H31" i="2"/>
  <c r="I31" i="2"/>
  <c r="I44" i="2"/>
  <c r="H44" i="2"/>
  <c r="H50" i="2"/>
  <c r="I50" i="2"/>
  <c r="H49" i="2"/>
  <c r="I49" i="2"/>
  <c r="H25" i="2"/>
  <c r="I25" i="2"/>
  <c r="H128" i="2"/>
  <c r="I128" i="2"/>
  <c r="H127" i="2"/>
  <c r="I127" i="2"/>
  <c r="H130" i="2"/>
  <c r="I130" i="2"/>
  <c r="I20" i="2"/>
  <c r="H20" i="2"/>
  <c r="H19" i="2"/>
  <c r="I19" i="2"/>
  <c r="H118" i="2"/>
  <c r="I118" i="2"/>
  <c r="I12" i="2"/>
  <c r="H12" i="2"/>
  <c r="H64" i="2"/>
  <c r="I64" i="2"/>
  <c r="H62" i="2"/>
  <c r="I62" i="2"/>
  <c r="H122" i="2"/>
  <c r="I122" i="2"/>
  <c r="H47" i="2"/>
  <c r="I47" i="2"/>
  <c r="H45" i="2"/>
  <c r="I45" i="2"/>
  <c r="I16" i="2"/>
  <c r="H16" i="2"/>
  <c r="H17" i="2"/>
  <c r="I17" i="2"/>
  <c r="H15" i="2"/>
  <c r="I15" i="2"/>
  <c r="H9" i="2"/>
  <c r="I9" i="2"/>
  <c r="H7" i="2"/>
  <c r="I7" i="2"/>
  <c r="H27" i="2"/>
  <c r="I27" i="2"/>
  <c r="I8" i="2"/>
  <c r="H8" i="2"/>
  <c r="H42" i="2"/>
  <c r="I42" i="2"/>
  <c r="H21" i="2"/>
  <c r="I21" i="2"/>
  <c r="H30" i="2"/>
  <c r="I30" i="2"/>
  <c r="H54" i="2"/>
  <c r="I54" i="2"/>
  <c r="H57" i="2"/>
  <c r="I57" i="2"/>
  <c r="I53" i="2"/>
  <c r="H53" i="2"/>
  <c r="I28" i="2"/>
  <c r="H28" i="2"/>
  <c r="H46" i="2"/>
  <c r="I46" i="2"/>
  <c r="H60" i="2"/>
  <c r="I60" i="2"/>
  <c r="H33" i="2"/>
  <c r="I33" i="2"/>
  <c r="I22" i="2"/>
  <c r="H22" i="2"/>
  <c r="H41" i="2"/>
  <c r="I41" i="2"/>
  <c r="I59" i="2"/>
  <c r="H59" i="2"/>
  <c r="H13" i="2"/>
  <c r="I13" i="2"/>
  <c r="H85" i="2"/>
  <c r="I104" i="2"/>
  <c r="H2" i="6"/>
  <c r="H2" i="5"/>
  <c r="I98" i="2"/>
  <c r="I96" i="2"/>
  <c r="I109" i="2"/>
  <c r="I97" i="2"/>
  <c r="H70" i="2"/>
  <c r="I77" i="2"/>
  <c r="I72" i="2"/>
  <c r="I2" i="4"/>
  <c r="I132" i="4" s="1"/>
  <c r="I101" i="2"/>
  <c r="I103" i="2"/>
  <c r="H76" i="2"/>
  <c r="H78" i="2"/>
  <c r="I78" i="2"/>
  <c r="H83" i="2"/>
  <c r="H82" i="2"/>
  <c r="H2" i="2"/>
  <c r="I2" i="2"/>
  <c r="I91" i="2"/>
  <c r="I2" i="12" l="1"/>
  <c r="I132" i="12" s="1"/>
  <c r="H2" i="12"/>
  <c r="H132" i="12" s="1"/>
  <c r="H132" i="2"/>
  <c r="H136" i="2" s="1"/>
  <c r="I132" i="2"/>
  <c r="I13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A9444-424F-4BB3-9013-9EFB7441D9A4}" keepAlive="1" name="Query - ConsolidatedCompanyData xlsx" description="Connection to the 'ConsolidatedCompanyData xlsx' query in the workbook." type="5" refreshedVersion="8" background="1" saveData="1">
    <dbPr connection="Provider=Microsoft.Mashup.OleDb.1;Data Source=$Workbook$;Location=&quot;ConsolidatedCompanyData xlsx&quot;;Extended Properties=&quot;&quot;" command="SELECT * FROM [ConsolidatedCompanyData xlsx]"/>
  </connection>
  <connection id="2" xr16:uid="{6506AFF1-3ADE-4F4A-A7A1-0E5640F4F78B}" keepAlive="1" name="Query - Public Equity_ Shares Held, 2018-2023 (Banks and Asset Managers) xlsx" description="Connection to the 'Public Equity_ Shares Held, 2018-2023 (Banks and Asset Managers) xlsx' query in the workbook." type="5" refreshedVersion="8" background="1">
    <dbPr connection="Provider=Microsoft.Mashup.OleDb.1;Data Source=$Workbook$;Location=&quot;Public Equity_ Shares Held, 2018-2023 (Banks and Asset Managers) xlsx&quot;;Extended Properties=&quot;&quot;" command="SELECT * FROM [Public Equity_ Shares Held, 2018-2023 (Banks and Asset Managers) xlsx]"/>
  </connection>
  <connection id="3" xr16:uid="{C69984AD-84A6-4B91-803B-B0AAE58AF7C2}" keepAlive="1" name="Query - Public Equity_ Shares Held, 2018-2023 (Banks and Asset Managers) xlsx (2)" description="Connection to the 'Public Equity_ Shares Held, 2018-2023 (Banks and Asset Managers) xlsx (2)' query in the workbook." type="5" refreshedVersion="8" background="1">
    <dbPr connection="Provider=Microsoft.Mashup.OleDb.1;Data Source=$Workbook$;Location=&quot;Public Equity_ Shares Held, 2018-2023 (Banks and Asset Managers) xlsx (2)&quot;;Extended Properties=&quot;&quot;" command="SELECT * FROM [Public Equity_ Shares Held, 2018-2023 (Banks and Asset Managers) xlsx (2)]"/>
  </connection>
</connections>
</file>

<file path=xl/sharedStrings.xml><?xml version="1.0" encoding="utf-8"?>
<sst xmlns="http://schemas.openxmlformats.org/spreadsheetml/2006/main" count="9073" uniqueCount="1151">
  <si>
    <t>Financial Institution</t>
  </si>
  <si>
    <t>Royal Bank of Canada</t>
  </si>
  <si>
    <t>Bank of Montreal</t>
  </si>
  <si>
    <t>Toronto-Dominion (TD)</t>
  </si>
  <si>
    <t>Bank of Nova Scotia (Scotiabank)</t>
  </si>
  <si>
    <t>Canadian Imperial Bank of Commerce (CIBC)</t>
  </si>
  <si>
    <t>National Bank of Canada</t>
  </si>
  <si>
    <t>EVIC</t>
  </si>
  <si>
    <t>Emissions (Scope 1&amp;2)</t>
  </si>
  <si>
    <t>Attribution Factor</t>
  </si>
  <si>
    <t>Financed Emissions (Scope 1&amp;2)</t>
  </si>
  <si>
    <t>Financed Emissions (Scope 1,2&amp;3)</t>
  </si>
  <si>
    <t>Sun Life Financial</t>
  </si>
  <si>
    <t>Power Corporation of Canada</t>
  </si>
  <si>
    <t>Manulife Financial</t>
  </si>
  <si>
    <t>Brookfield Asset Management</t>
  </si>
  <si>
    <t>Fairfax Financial</t>
  </si>
  <si>
    <t>Intact Financial</t>
  </si>
  <si>
    <t>Company</t>
  </si>
  <si>
    <t xml:space="preserve">Shareholding </t>
  </si>
  <si>
    <t>Market Closing Price</t>
  </si>
  <si>
    <t>Total Emissions (Scope 1, 2 &amp; 3)</t>
  </si>
  <si>
    <t>Ticker</t>
  </si>
  <si>
    <t>Row Labels</t>
  </si>
  <si>
    <t>ATH CN</t>
  </si>
  <si>
    <t>BATL US</t>
  </si>
  <si>
    <t>BIR CN</t>
  </si>
  <si>
    <t>BRY US</t>
  </si>
  <si>
    <t>CG US</t>
  </si>
  <si>
    <t>CHK US</t>
  </si>
  <si>
    <t>CIVI US</t>
  </si>
  <si>
    <t>CLR US</t>
  </si>
  <si>
    <t>CMS US</t>
  </si>
  <si>
    <t>CNP US</t>
  </si>
  <si>
    <t>CNQ CN</t>
  </si>
  <si>
    <t>COP US</t>
  </si>
  <si>
    <t>CPG CN</t>
  </si>
  <si>
    <t>CRGY US</t>
  </si>
  <si>
    <t>CVE CN</t>
  </si>
  <si>
    <t>CVX US</t>
  </si>
  <si>
    <t>D US</t>
  </si>
  <si>
    <t>DTE US</t>
  </si>
  <si>
    <t>DUK US</t>
  </si>
  <si>
    <t>ECOPETL CB</t>
  </si>
  <si>
    <t>EFX CN</t>
  </si>
  <si>
    <t>EMA CN</t>
  </si>
  <si>
    <t>ENB CN</t>
  </si>
  <si>
    <t>ENEL IM</t>
  </si>
  <si>
    <t>ENI IM</t>
  </si>
  <si>
    <t>EOG US</t>
  </si>
  <si>
    <t>EPD US</t>
  </si>
  <si>
    <t>EQNR NO</t>
  </si>
  <si>
    <t>EQT US</t>
  </si>
  <si>
    <t>ERF CN</t>
  </si>
  <si>
    <t>ET US</t>
  </si>
  <si>
    <t>ETRN US</t>
  </si>
  <si>
    <t>FANG US</t>
  </si>
  <si>
    <t>FE US</t>
  </si>
  <si>
    <t>FTS CN</t>
  </si>
  <si>
    <t>GLEN LN</t>
  </si>
  <si>
    <t>HAL US</t>
  </si>
  <si>
    <t>HES US</t>
  </si>
  <si>
    <t>IMO CN</t>
  </si>
  <si>
    <t>Grand Total</t>
  </si>
  <si>
    <t>Shareholding</t>
  </si>
  <si>
    <t>Sum of Shareholding</t>
  </si>
  <si>
    <t>Column Labels</t>
  </si>
  <si>
    <t>Aluminum Corp of China Ltd</t>
  </si>
  <si>
    <t>AES Corp</t>
  </si>
  <si>
    <t>Air Products and Chemicals Inc</t>
  </si>
  <si>
    <t>Alliant Energy Corporation</t>
  </si>
  <si>
    <t>AltaGas Ltd</t>
  </si>
  <si>
    <t>Aluminum Corp of China Ltd - A</t>
  </si>
  <si>
    <t>Ameren Corp</t>
  </si>
  <si>
    <t>American Electric Power Company</t>
  </si>
  <si>
    <t>Arc Resources Ltd</t>
  </si>
  <si>
    <t>ATCO Ltd</t>
  </si>
  <si>
    <t>Athabasca Oil Corp</t>
  </si>
  <si>
    <t>ITOCHU Corp</t>
  </si>
  <si>
    <t>Battalion Oil Corp</t>
  </si>
  <si>
    <t>Baytex Energy Corp</t>
  </si>
  <si>
    <t>Berkshire Hathaway Inc Class A</t>
  </si>
  <si>
    <t>Berkshire Hathaway Inc Class B</t>
  </si>
  <si>
    <t>Berry Corp</t>
  </si>
  <si>
    <t>Birchcliff Energy Ltd</t>
  </si>
  <si>
    <t>BP plc</t>
  </si>
  <si>
    <t>Canadian Natural Resources Ltd</t>
  </si>
  <si>
    <t>Carlyle Group Inc</t>
  </si>
  <si>
    <t>Cenovus Energy Inc</t>
  </si>
  <si>
    <t>CenterPoint Energy Inc</t>
  </si>
  <si>
    <t>Cheniere Energy Inc</t>
  </si>
  <si>
    <t>Chesapeake Energy Corp</t>
  </si>
  <si>
    <t>Chevron Corp</t>
  </si>
  <si>
    <t>Civitas Resources Inc</t>
  </si>
  <si>
    <t>CMS Energy Corp</t>
  </si>
  <si>
    <t>ConocoPhillips</t>
  </si>
  <si>
    <t>Continential Resources Inc</t>
  </si>
  <si>
    <t>Crescent Energy Co</t>
  </si>
  <si>
    <t>Crescent Point Energy Corp</t>
  </si>
  <si>
    <t>Diamondback Energy Inc</t>
  </si>
  <si>
    <t>Dominion Energy Inc</t>
  </si>
  <si>
    <t>DTE Energy Company</t>
  </si>
  <si>
    <t>Duke Energy Corp</t>
  </si>
  <si>
    <t>ACO-X</t>
  </si>
  <si>
    <t xml:space="preserve">Ecopetrol SA </t>
  </si>
  <si>
    <t>Emera Inc</t>
  </si>
  <si>
    <t>Enbridge Inc</t>
  </si>
  <si>
    <t>Enel SpA</t>
  </si>
  <si>
    <t>Enerflex Ltd</t>
  </si>
  <si>
    <t>Energy Transfer LP</t>
  </si>
  <si>
    <t>Enerplus Corp</t>
  </si>
  <si>
    <t>Eni SpA</t>
  </si>
  <si>
    <t>Enterprise Products Partners</t>
  </si>
  <si>
    <t>EOG Resources Inc</t>
  </si>
  <si>
    <t>EQT Corp</t>
  </si>
  <si>
    <t>Equinor ASA</t>
  </si>
  <si>
    <t>AEE</t>
  </si>
  <si>
    <t>Equitans Midstream Corp</t>
  </si>
  <si>
    <t>ExxonMobil Corp</t>
  </si>
  <si>
    <t>FirstEnergy Corp</t>
  </si>
  <si>
    <t>Fortis Inc</t>
  </si>
  <si>
    <t>Franco-Nevada Corp</t>
  </si>
  <si>
    <t>Freehold Royalties Ltd</t>
  </si>
  <si>
    <t>Galp Energia</t>
  </si>
  <si>
    <t>Glencore PLC</t>
  </si>
  <si>
    <t>Halliburton Co</t>
  </si>
  <si>
    <t>Hess Corp</t>
  </si>
  <si>
    <t>Imperial Oil</t>
  </si>
  <si>
    <t>Infraestructura Energetica N</t>
  </si>
  <si>
    <t>AEP</t>
  </si>
  <si>
    <t>Inter Pipeline Ltd</t>
  </si>
  <si>
    <t>Keyera Corp</t>
  </si>
  <si>
    <t>Kinder Morgan Inc</t>
  </si>
  <si>
    <t>Marathon Oil Corp</t>
  </si>
  <si>
    <t>Marathon Petroleum Corp</t>
  </si>
  <si>
    <t>MEG Energy Corp</t>
  </si>
  <si>
    <t>NRG Energy Inc</t>
  </si>
  <si>
    <t>NuVista Energy Ltd</t>
  </si>
  <si>
    <t>Obsidian Energy Ltd</t>
  </si>
  <si>
    <t>Occidental Petroleum Corp</t>
  </si>
  <si>
    <t>OGE Energy Corp</t>
  </si>
  <si>
    <t>AES</t>
  </si>
  <si>
    <t>ONEOK Inc</t>
  </si>
  <si>
    <t>Ovintic Inc</t>
  </si>
  <si>
    <t>Pampa Energia SA</t>
  </si>
  <si>
    <t>Paramount Resources Ltd</t>
  </si>
  <si>
    <t>Parkland Corp</t>
  </si>
  <si>
    <t>Payto Exploration and Development Corp</t>
  </si>
  <si>
    <t>Pembina Pipeline Corp</t>
  </si>
  <si>
    <t>Petrobras - Petroleo Bras</t>
  </si>
  <si>
    <t>PG&amp;E Corp</t>
  </si>
  <si>
    <t>Phillips 66</t>
  </si>
  <si>
    <t>Pioneer Natural Resources Co</t>
  </si>
  <si>
    <t>Plains All American Pipeline</t>
  </si>
  <si>
    <t>ALA</t>
  </si>
  <si>
    <t>Public Service Enterprise Group Inc</t>
  </si>
  <si>
    <t xml:space="preserve">RWE AG </t>
  </si>
  <si>
    <t>Sasol Ltd</t>
  </si>
  <si>
    <t>Schlumberger Ltd</t>
  </si>
  <si>
    <t>Secure Energy Services Inc</t>
  </si>
  <si>
    <t>Sempra</t>
  </si>
  <si>
    <t>Shell Plc</t>
  </si>
  <si>
    <t>Southern Co</t>
  </si>
  <si>
    <t>Southerwestern Energy Co</t>
  </si>
  <si>
    <t>Suncor Energy Inc</t>
  </si>
  <si>
    <t>Tamarack Valley Energy Ltd</t>
  </si>
  <si>
    <t>Targa Resources Corp</t>
  </si>
  <si>
    <t>APD</t>
  </si>
  <si>
    <t>TC Energy Corp</t>
  </si>
  <si>
    <t>Teck Resources Ltd, Class B</t>
  </si>
  <si>
    <t>TotalEnergies SE</t>
  </si>
  <si>
    <t>Tourmaline Oil Corp</t>
  </si>
  <si>
    <t>TransAtla Corp</t>
  </si>
  <si>
    <t>Valero Energy Corp</t>
  </si>
  <si>
    <t>Vermillion Energy Inc.</t>
  </si>
  <si>
    <t>Vista Energy SAB</t>
  </si>
  <si>
    <t>Vistra Corp</t>
  </si>
  <si>
    <t>WEC Energy Corp</t>
  </si>
  <si>
    <t>Whitecap Resources Inc</t>
  </si>
  <si>
    <t>Williams Cos Inc</t>
  </si>
  <si>
    <t>ARX</t>
  </si>
  <si>
    <t>Woodside Energy Group Ltd</t>
  </si>
  <si>
    <t>Xcel Energy Inc</t>
  </si>
  <si>
    <t>BP / LN</t>
  </si>
  <si>
    <t>BRK/A</t>
  </si>
  <si>
    <t>BRK/B</t>
  </si>
  <si>
    <t>GALP LN</t>
  </si>
  <si>
    <t>IENOVA* MM</t>
  </si>
  <si>
    <t>NAME</t>
  </si>
  <si>
    <t>TICKER + FINANCIAL YEAR</t>
  </si>
  <si>
    <t>ENTERPRISE VALUE INCLUDING CASH</t>
  </si>
  <si>
    <t>AES CORP</t>
  </si>
  <si>
    <t>AES US 2022</t>
  </si>
  <si>
    <t>AETHON ENERGY MANAGEMENT LLC</t>
  </si>
  <si>
    <t>1272320D US 2022</t>
  </si>
  <si>
    <t>AIR PRODUCTS &amp; CHEMICALS INC</t>
  </si>
  <si>
    <t>APD US 2022</t>
  </si>
  <si>
    <t>ALBERTA INVESTMENT MANAGEMEN</t>
  </si>
  <si>
    <t>804652Z CN 2022</t>
  </si>
  <si>
    <t>ALECTRA INC</t>
  </si>
  <si>
    <t>1487407D CN 2022</t>
  </si>
  <si>
    <t>ALLIANCE PIPELINE LP/UNITED</t>
  </si>
  <si>
    <t>3478182Z US 2022</t>
  </si>
  <si>
    <t>ALLIANT ENERGY CORP</t>
  </si>
  <si>
    <t>LNT US 2022</t>
  </si>
  <si>
    <t>ALTAGAS LTD</t>
  </si>
  <si>
    <t>ALA CN 2022</t>
  </si>
  <si>
    <t>ALUMINUM CORP OF CHINA LTD-A</t>
  </si>
  <si>
    <t>601600 CH 2022</t>
  </si>
  <si>
    <t>ALUMINUM CORP OF CHINA LTD-H</t>
  </si>
  <si>
    <t>2600 HK 2022</t>
  </si>
  <si>
    <t>AMEREN CORPORATION</t>
  </si>
  <si>
    <t>AEE US 2022</t>
  </si>
  <si>
    <t>AMERICAN ELECTRIC POWER</t>
  </si>
  <si>
    <t>AEP US 2022</t>
  </si>
  <si>
    <t>ARC RESOURCES LTD</t>
  </si>
  <si>
    <t>ARX CN 2022</t>
  </si>
  <si>
    <t>ATCO LTD -CLASS I</t>
  </si>
  <si>
    <t>ACO/X CN 2022</t>
  </si>
  <si>
    <t>ATHABASCA OIL CORP</t>
  </si>
  <si>
    <t>ATH CN 2022</t>
  </si>
  <si>
    <t>BANK OF MONTREAL</t>
  </si>
  <si>
    <t>BMO CN 2022</t>
  </si>
  <si>
    <t>BANK OF NOVA SCOTIA</t>
  </si>
  <si>
    <t>BNS CN 2022</t>
  </si>
  <si>
    <t>BATTALION OIL CORP</t>
  </si>
  <si>
    <t>BATL US 2022</t>
  </si>
  <si>
    <t>BAYTEX ENERGY CORP</t>
  </si>
  <si>
    <t>BTE CN 2022</t>
  </si>
  <si>
    <t>BERKSHIRE HATHAWAY INC-CL A</t>
  </si>
  <si>
    <t>BRK/A US 2022</t>
  </si>
  <si>
    <t>BERKSHIRE HATHAWAY INC-CL B</t>
  </si>
  <si>
    <t>BRK/B US 2022</t>
  </si>
  <si>
    <t>BERRY CORP</t>
  </si>
  <si>
    <t>BRY US 2022</t>
  </si>
  <si>
    <t>BIRCHCLIFF ENERGY LTD</t>
  </si>
  <si>
    <t>BIR CN 2022</t>
  </si>
  <si>
    <t>BP PLC</t>
  </si>
  <si>
    <t>BP/ LN 2022</t>
  </si>
  <si>
    <t>BRITISH COLUMBIA INVESTMENT</t>
  </si>
  <si>
    <t>120537Z CN 2022</t>
  </si>
  <si>
    <t>BROOKFIELD CORP</t>
  </si>
  <si>
    <t>BN CN 2022</t>
  </si>
  <si>
    <t>CAISSE DE DEPOT ET PLACEMENT</t>
  </si>
  <si>
    <t>1118Z CN 2022</t>
  </si>
  <si>
    <t>CAN IMPERIAL BK OF COMMERCE</t>
  </si>
  <si>
    <t>CM CN 2022</t>
  </si>
  <si>
    <t>CANADA DEVELOPMENT INVESTMEN</t>
  </si>
  <si>
    <t>0148238D CN 2022</t>
  </si>
  <si>
    <t>CANADA PENSION PLAN INVESTME</t>
  </si>
  <si>
    <t>3682Z CN 2022</t>
  </si>
  <si>
    <t>CANADIAN NATURAL RESOURCES</t>
  </si>
  <si>
    <t>CNQ CN 2022</t>
  </si>
  <si>
    <t>CARLYLE GROUP INC/THE</t>
  </si>
  <si>
    <t>CG US 2022</t>
  </si>
  <si>
    <t>CENOVUS ENERGY INC</t>
  </si>
  <si>
    <t>CVE CN 2022</t>
  </si>
  <si>
    <t>CENTERPOINT ENERGY INC</t>
  </si>
  <si>
    <t>CNP US 2022</t>
  </si>
  <si>
    <t>CHENIERE ENERGY INC</t>
  </si>
  <si>
    <t>LNG US 2022</t>
  </si>
  <si>
    <t>CHESAPEAKE ENERGY CORP</t>
  </si>
  <si>
    <t>CHK US 2022</t>
  </si>
  <si>
    <t>CHEVRON CORP</t>
  </si>
  <si>
    <t>CVX US 2022</t>
  </si>
  <si>
    <t>CIVITAS RESOURCES INC</t>
  </si>
  <si>
    <t>CIVI US 2022</t>
  </si>
  <si>
    <t>CMS ENERGY CORP</t>
  </si>
  <si>
    <t>CMS US 2022</t>
  </si>
  <si>
    <t>COASTAL GASLINK PIPELINE LTD</t>
  </si>
  <si>
    <t>1756679D CN 2022</t>
  </si>
  <si>
    <t>CONOCOPHILLIPS</t>
  </si>
  <si>
    <t>COP US 2022</t>
  </si>
  <si>
    <t>CONTINENTAL RESOURCES INC/OK</t>
  </si>
  <si>
    <t>CLR US 2022</t>
  </si>
  <si>
    <t>CRESCENT ENERGY INC-A</t>
  </si>
  <si>
    <t>CRGY US 2022</t>
  </si>
  <si>
    <t>CRESCENT POINT ENERGY CORP</t>
  </si>
  <si>
    <t>CPG CN 2022</t>
  </si>
  <si>
    <t>CSV HOLDINGS INC</t>
  </si>
  <si>
    <t>3033433Z US 2022</t>
  </si>
  <si>
    <t>DIAMONDBACK ENERGY INC</t>
  </si>
  <si>
    <t>FANG US 2022</t>
  </si>
  <si>
    <t>DOMINION ENERGY INC</t>
  </si>
  <si>
    <t>D US 2022</t>
  </si>
  <si>
    <t>DTE ENERGY COMPANY</t>
  </si>
  <si>
    <t>DTE US 2022</t>
  </si>
  <si>
    <t>DUKE ENERGY CORP</t>
  </si>
  <si>
    <t>DUK US 2022</t>
  </si>
  <si>
    <t>ECOPETROL SA</t>
  </si>
  <si>
    <t>ECOPETL CB 2022</t>
  </si>
  <si>
    <t>EMERA INC</t>
  </si>
  <si>
    <t>EMA CN 2022</t>
  </si>
  <si>
    <t>ENBRIDGE INC</t>
  </si>
  <si>
    <t>ENB CN 2022</t>
  </si>
  <si>
    <t>ENEL SPA</t>
  </si>
  <si>
    <t>ENEL IM 2022</t>
  </si>
  <si>
    <t>ENERFLEX LTD</t>
  </si>
  <si>
    <t>EFX CN 2022</t>
  </si>
  <si>
    <t>ENERGY TRANSFER LP</t>
  </si>
  <si>
    <t>ET US 2022</t>
  </si>
  <si>
    <t>ENERPLUS CORP</t>
  </si>
  <si>
    <t>ERF CN 2022</t>
  </si>
  <si>
    <t>ENI SPA</t>
  </si>
  <si>
    <t>ENI IM 2022</t>
  </si>
  <si>
    <t>ENTERPRISE PRODUCTS PARTNERS</t>
  </si>
  <si>
    <t>EPD US 2022</t>
  </si>
  <si>
    <t>EOG RESOURCES INC</t>
  </si>
  <si>
    <t>EOG US 2022</t>
  </si>
  <si>
    <t>EQT CORP</t>
  </si>
  <si>
    <t>EQT US 2022</t>
  </si>
  <si>
    <t>EQUINOR ASA</t>
  </si>
  <si>
    <t>EQNR NO 2022</t>
  </si>
  <si>
    <t>EQUITRANS MIDSTREAM CORP</t>
  </si>
  <si>
    <t>ETRN US 2022</t>
  </si>
  <si>
    <t>EXXON MOBIL CORP</t>
  </si>
  <si>
    <t>XOM US 2022</t>
  </si>
  <si>
    <t>FAIRFAX FINANCIAL HLDGS LTD</t>
  </si>
  <si>
    <t>FFH CN 2022</t>
  </si>
  <si>
    <t>FIRSTENERGY CORP</t>
  </si>
  <si>
    <t>FE US 2022</t>
  </si>
  <si>
    <t>FORTIS INC</t>
  </si>
  <si>
    <t>FTS CN 2022</t>
  </si>
  <si>
    <t>FRANCO-NEVADA CORP</t>
  </si>
  <si>
    <t>FNV CN 2022</t>
  </si>
  <si>
    <t>FREEHOLD ROYALTIES LTD</t>
  </si>
  <si>
    <t>FRU CN 2022</t>
  </si>
  <si>
    <t>GALP ENERGIA SGPS SA</t>
  </si>
  <si>
    <t>GALP PL 2022</t>
  </si>
  <si>
    <t>GLENCORE PLC</t>
  </si>
  <si>
    <t>GLEN LN 2022</t>
  </si>
  <si>
    <t>HALLIBURTON CO</t>
  </si>
  <si>
    <t>HAL US 2022</t>
  </si>
  <si>
    <t>HEALTHCARE OF ONTARIO PENSIO</t>
  </si>
  <si>
    <t>2684630Z CN 2022</t>
  </si>
  <si>
    <t>HESS CORP</t>
  </si>
  <si>
    <t>HES US 2022</t>
  </si>
  <si>
    <t>IMPERIAL OIL LTD</t>
  </si>
  <si>
    <t>IMO CN 2022</t>
  </si>
  <si>
    <t>INFRAESTRUCTURA ENERGETICA N</t>
  </si>
  <si>
    <t>IENOVA* MM 2022</t>
  </si>
  <si>
    <t>INFRAESTRUCTURA MARINA DEL G</t>
  </si>
  <si>
    <t>2158975D MM 2022</t>
  </si>
  <si>
    <t>INTACT FINANCIAL CORP</t>
  </si>
  <si>
    <t>IFC CN 2022</t>
  </si>
  <si>
    <t>INTER PIPELINE LTD</t>
  </si>
  <si>
    <t>IPL CN 2022</t>
  </si>
  <si>
    <t>INVESTMENT MANAGEMENT CORP O</t>
  </si>
  <si>
    <t>1628981D CN 2022</t>
  </si>
  <si>
    <t>IRVING OIL LTD</t>
  </si>
  <si>
    <t>0133955D CN 2022</t>
  </si>
  <si>
    <t>ITOCHU CORP</t>
  </si>
  <si>
    <t>8001 JP 2022</t>
  </si>
  <si>
    <t>JP MORGAN INVESTMENT MANAGEM</t>
  </si>
  <si>
    <t>0555061D US 2022</t>
  </si>
  <si>
    <t>KEYERA CORP</t>
  </si>
  <si>
    <t>KEY CN 2022</t>
  </si>
  <si>
    <t>KINDER MORGAN INC</t>
  </si>
  <si>
    <t>KMI US 2022</t>
  </si>
  <si>
    <t>KOREA NATIONAL OIL CORP</t>
  </si>
  <si>
    <t>KNOCPZ KS 2022</t>
  </si>
  <si>
    <t>LEGACY RESERVES INC</t>
  </si>
  <si>
    <t>LGCY US 2022</t>
  </si>
  <si>
    <t>MANULIFE FINANCIAL CORP</t>
  </si>
  <si>
    <t>MFC CN 2022</t>
  </si>
  <si>
    <t>MARATHON OIL CORP</t>
  </si>
  <si>
    <t>MRO US 2022</t>
  </si>
  <si>
    <t>MARATHON PETROLEUM CORP</t>
  </si>
  <si>
    <t>MPC US 2022</t>
  </si>
  <si>
    <t>MEG ENERGY CORP</t>
  </si>
  <si>
    <t>MEG CN 2022</t>
  </si>
  <si>
    <t>NATION WIDE RESOURCES INC</t>
  </si>
  <si>
    <t>NWR CN 2022</t>
  </si>
  <si>
    <t>NATIONAL BANK OF CANADA</t>
  </si>
  <si>
    <t>NA CN 2022</t>
  </si>
  <si>
    <t>NEW BCP RAPTOR HOLDCO LLC</t>
  </si>
  <si>
    <t>2121235D US 2022</t>
  </si>
  <si>
    <t>NGL SUPPLY CO LTD</t>
  </si>
  <si>
    <t>7662727Z CN 2022</t>
  </si>
  <si>
    <t>NIGERIAN NATIONAL PETROLEUM</t>
  </si>
  <si>
    <t>58325Z NL 2022</t>
  </si>
  <si>
    <t>NORTH WEST REDWATER PARTNERS</t>
  </si>
  <si>
    <t>0630082D CN 2022</t>
  </si>
  <si>
    <t>NORTHLEAF CAPITAL PARTNERS L</t>
  </si>
  <si>
    <t>3592321Z CN 2022</t>
  </si>
  <si>
    <t>NRG ENERGY INC</t>
  </si>
  <si>
    <t>NRG US 2022</t>
  </si>
  <si>
    <t>NUVISTA ENERGY LTD</t>
  </si>
  <si>
    <t>NVA CN 2022</t>
  </si>
  <si>
    <t>OBSIDIAN ENERGY LTD</t>
  </si>
  <si>
    <t>OBE CN 2022</t>
  </si>
  <si>
    <t>OCCIDENTAL PETROLEUM CORP</t>
  </si>
  <si>
    <t>OXY US 2022</t>
  </si>
  <si>
    <t>OGE ENERGY CORP</t>
  </si>
  <si>
    <t>OGE US 2022</t>
  </si>
  <si>
    <t>ONEOK INC</t>
  </si>
  <si>
    <t>OKE US 2022</t>
  </si>
  <si>
    <t xml:space="preserve">ONTARIO MUNICIPAL EMPLOYEES </t>
  </si>
  <si>
    <t>0629015D CN 2022</t>
  </si>
  <si>
    <t>ONTARIO TEACHERS' PENSION PL</t>
  </si>
  <si>
    <t>1885Z CN 2022</t>
  </si>
  <si>
    <t>OPSEU PENSION PLAN TRUST FUN</t>
  </si>
  <si>
    <t>3244814Z CN 2022</t>
  </si>
  <si>
    <t>OVINTIV INC</t>
  </si>
  <si>
    <t>OVV US 2022</t>
  </si>
  <si>
    <t>P G &amp; E CORP</t>
  </si>
  <si>
    <t>PCG US 2022</t>
  </si>
  <si>
    <t>PAMPA ENERGIA SA-SPON ADR</t>
  </si>
  <si>
    <t>PAM US 2022</t>
  </si>
  <si>
    <t>PARAMOUNT RESOURCES LTD -A</t>
  </si>
  <si>
    <t>POU CN 2022</t>
  </si>
  <si>
    <t>PARKLAND CORP</t>
  </si>
  <si>
    <t>PKI CN 2022</t>
  </si>
  <si>
    <t>PEMBINA GAS INFRASTRUCTURE I</t>
  </si>
  <si>
    <t>2131499D CN 2022</t>
  </si>
  <si>
    <t>PEMBINA PIPELINE CORP</t>
  </si>
  <si>
    <t>PPL CN 2022</t>
  </si>
  <si>
    <t>PETROBRAS - PETROLEO BRAS-PR</t>
  </si>
  <si>
    <t>PETR4 BZ 2022</t>
  </si>
  <si>
    <t>PEYTO EXPLORATION &amp; DEV CORP</t>
  </si>
  <si>
    <t>PEY CN 2022</t>
  </si>
  <si>
    <t>PHILLIPS 66</t>
  </si>
  <si>
    <t>PSX US 2022</t>
  </si>
  <si>
    <t>PIONEER NATURAL RESOURCES CO</t>
  </si>
  <si>
    <t>PXD US 2022</t>
  </si>
  <si>
    <t>PLAINS ALL AMER PIPELINE LP</t>
  </si>
  <si>
    <t>PAA US 2022</t>
  </si>
  <si>
    <t>POWER CORP OF CANADA</t>
  </si>
  <si>
    <t>POW CN 2022</t>
  </si>
  <si>
    <t>PUBLIC SECTOR PENSION INVEST</t>
  </si>
  <si>
    <t>125300Z CN 2022</t>
  </si>
  <si>
    <t>PUBLIC SERVICE ENTERPRISE GP</t>
  </si>
  <si>
    <t>PEG US 2022</t>
  </si>
  <si>
    <t>ROYAL BANK OF CANADA</t>
  </si>
  <si>
    <t>RY CN 2022</t>
  </si>
  <si>
    <t>RWE AG</t>
  </si>
  <si>
    <t>RWE GY 2022</t>
  </si>
  <si>
    <t>SASOL LTD</t>
  </si>
  <si>
    <t>SOL SJ 2022</t>
  </si>
  <si>
    <t>SCHLUMBERGER LTD</t>
  </si>
  <si>
    <t>SLB US 2022</t>
  </si>
  <si>
    <t>SECURE ENERGY SERVICES INC</t>
  </si>
  <si>
    <t>SES CN 2022</t>
  </si>
  <si>
    <t>SEMPRA</t>
  </si>
  <si>
    <t>SRE US 2022</t>
  </si>
  <si>
    <t>SHELL PLC</t>
  </si>
  <si>
    <t>SHEL LN 2022</t>
  </si>
  <si>
    <t>SOUTHERN CO/THE</t>
  </si>
  <si>
    <t>SO US 2022</t>
  </si>
  <si>
    <t>SOUTHWESTERN ENERGY CO</t>
  </si>
  <si>
    <t>SWN US 2022</t>
  </si>
  <si>
    <t>STRATHCONA RESOURCES LTD</t>
  </si>
  <si>
    <t>1911116D CN 2022</t>
  </si>
  <si>
    <t>SUN LIFE FINANCIAL INC</t>
  </si>
  <si>
    <t>SLF CN 2022</t>
  </si>
  <si>
    <t>SUNCOR ENERGY INC</t>
  </si>
  <si>
    <t>SU CN 2022</t>
  </si>
  <si>
    <t>TAMARACK VALLEY ENERGY LTD</t>
  </si>
  <si>
    <t>TVE CN 2022</t>
  </si>
  <si>
    <t>TARGA RESOURCES CORP</t>
  </si>
  <si>
    <t>TRGP US 2022</t>
  </si>
  <si>
    <t>TC ENERGY CORP</t>
  </si>
  <si>
    <t>TRP CN 2022</t>
  </si>
  <si>
    <t>TECK RESOURCES LTD-CLS B</t>
  </si>
  <si>
    <t>TECK/B CN 2022</t>
  </si>
  <si>
    <t>TEINE ENERGY LTD</t>
  </si>
  <si>
    <t>0181220D CN 2022</t>
  </si>
  <si>
    <t>TOPAZ ENERGY CORP</t>
  </si>
  <si>
    <t>1766130D CN 2022</t>
  </si>
  <si>
    <t>TORONTO-DOMINION BANK</t>
  </si>
  <si>
    <t>TD CN 2022</t>
  </si>
  <si>
    <t>TOTALENERGIES SE</t>
  </si>
  <si>
    <t>TTE FP 2022</t>
  </si>
  <si>
    <t>TOURMALINE OIL CORP</t>
  </si>
  <si>
    <t>TOU CN 2022</t>
  </si>
  <si>
    <t>TRANSALTA CORP</t>
  </si>
  <si>
    <t>TA CN 2022</t>
  </si>
  <si>
    <t>TUNDRA OIL &amp; GAS LTD</t>
  </si>
  <si>
    <t>5981426Z CN 2022</t>
  </si>
  <si>
    <t>VALERO ENERGY CORP</t>
  </si>
  <si>
    <t>VLO US 2022</t>
  </si>
  <si>
    <t>VENTURE GLOBAL LNG INC</t>
  </si>
  <si>
    <t>1216765D US 2022</t>
  </si>
  <si>
    <t>VERMILION ENERGY INC</t>
  </si>
  <si>
    <t>VET CN 2022</t>
  </si>
  <si>
    <t>VISTA ENERGY SAB DE CV</t>
  </si>
  <si>
    <t>VISTAA MM 2022</t>
  </si>
  <si>
    <t>VISTRA CORP</t>
  </si>
  <si>
    <t>VST US 2022</t>
  </si>
  <si>
    <t>VITOL HOLDING BV</t>
  </si>
  <si>
    <t>62647Z LN 2022</t>
  </si>
  <si>
    <t>WEC ENERGY GROUP INC</t>
  </si>
  <si>
    <t>WEC US 2022</t>
  </si>
  <si>
    <t>WHITECAP RESOURCES INC</t>
  </si>
  <si>
    <t>WCP CN 2022</t>
  </si>
  <si>
    <t>WILLIAMS COS INC</t>
  </si>
  <si>
    <t>WMB US 2022</t>
  </si>
  <si>
    <t>WOODSIDE ENERGY GROUP LTD</t>
  </si>
  <si>
    <t>WDS AU 2022</t>
  </si>
  <si>
    <t>XCEL ENERGY INC</t>
  </si>
  <si>
    <t>XEL US 2022</t>
  </si>
  <si>
    <t>Sum of Scope 1&amp;2 Emissions</t>
  </si>
  <si>
    <t>Sum of All Emissions</t>
  </si>
  <si>
    <t>Name</t>
  </si>
  <si>
    <t>Data.Column1</t>
  </si>
  <si>
    <t>ANNUAL CLOSING STOCK PRICE</t>
  </si>
  <si>
    <t>XOM US 2021</t>
  </si>
  <si>
    <t>XOM US 2020</t>
  </si>
  <si>
    <t>XOM US 2019</t>
  </si>
  <si>
    <t>XOM US 2018</t>
  </si>
  <si>
    <t>TA CN 2021</t>
  </si>
  <si>
    <t>TA CN 2020</t>
  </si>
  <si>
    <t>TA CN 2019</t>
  </si>
  <si>
    <t>TA CN 2018</t>
  </si>
  <si>
    <t>VISTAA MM 2021</t>
  </si>
  <si>
    <t>VISTAA MM 2020</t>
  </si>
  <si>
    <t>VISTAA MM 2019</t>
  </si>
  <si>
    <t>VISTAA MM 2018</t>
  </si>
  <si>
    <t>OBE CN 2021</t>
  </si>
  <si>
    <t>OBE CN 2020</t>
  </si>
  <si>
    <t>OBE CN 2019</t>
  </si>
  <si>
    <t>OBE CN 2018</t>
  </si>
  <si>
    <t>WMB US 2021</t>
  </si>
  <si>
    <t>WMB US 2020</t>
  </si>
  <si>
    <t>WMB US 2019</t>
  </si>
  <si>
    <t>WMB US 2018</t>
  </si>
  <si>
    <t>IPL CN 2021</t>
  </si>
  <si>
    <t>IPL CN 2020</t>
  </si>
  <si>
    <t>IPL CN 2019</t>
  </si>
  <si>
    <t>IPL CN 2018</t>
  </si>
  <si>
    <t>BRK/A US 2021</t>
  </si>
  <si>
    <t>BRK/A US 2020</t>
  </si>
  <si>
    <t>BRK/A US 2019</t>
  </si>
  <si>
    <t>BRK/A US 2018</t>
  </si>
  <si>
    <t>ATH CN 2021</t>
  </si>
  <si>
    <t>ATH CN 2020</t>
  </si>
  <si>
    <t>ATH CN 2019</t>
  </si>
  <si>
    <t>ATH CN 2018</t>
  </si>
  <si>
    <t>COP US 2021</t>
  </si>
  <si>
    <t>COP US 2020</t>
  </si>
  <si>
    <t>COP US 2019</t>
  </si>
  <si>
    <t>COP US 2018</t>
  </si>
  <si>
    <t>RWE GY 2021</t>
  </si>
  <si>
    <t>RWE GY 2020</t>
  </si>
  <si>
    <t>RWE GY 2019</t>
  </si>
  <si>
    <t>RWE GY 2018</t>
  </si>
  <si>
    <t>CG US 2021</t>
  </si>
  <si>
    <t>CG US 2020</t>
  </si>
  <si>
    <t>CG US 2019</t>
  </si>
  <si>
    <t>CG US 2018</t>
  </si>
  <si>
    <t>PCG US 2021</t>
  </si>
  <si>
    <t>PCG US 2020</t>
  </si>
  <si>
    <t>PCG US 2019</t>
  </si>
  <si>
    <t>PCG US 2018</t>
  </si>
  <si>
    <t>2600 HK 2021</t>
  </si>
  <si>
    <t>2600 HK 2020</t>
  </si>
  <si>
    <t>2600 HK 2019</t>
  </si>
  <si>
    <t>2600 HK 2018</t>
  </si>
  <si>
    <t>2121235D US 2021</t>
  </si>
  <si>
    <t>2121235D US 2020</t>
  </si>
  <si>
    <t>2121235D US 2019</t>
  </si>
  <si>
    <t>2121235D US 2018</t>
  </si>
  <si>
    <t>MEG CN 2021</t>
  </si>
  <si>
    <t>MEG CN 2020</t>
  </si>
  <si>
    <t>MEG CN 2019</t>
  </si>
  <si>
    <t>MEG CN 2018</t>
  </si>
  <si>
    <t>BTE CN 2021</t>
  </si>
  <si>
    <t>BTE CN 2020</t>
  </si>
  <si>
    <t>BTE CN 2019</t>
  </si>
  <si>
    <t>BTE CN 2018</t>
  </si>
  <si>
    <t>EFX CN 2021</t>
  </si>
  <si>
    <t>EFX CN 2020</t>
  </si>
  <si>
    <t>EFX CN 2019</t>
  </si>
  <si>
    <t>EFX CN 2018</t>
  </si>
  <si>
    <t>ACO/X CN 2021</t>
  </si>
  <si>
    <t>ACO/X CN 2020</t>
  </si>
  <si>
    <t>ACO/X CN 2019</t>
  </si>
  <si>
    <t>ACO/X CN 2018</t>
  </si>
  <si>
    <t>1118Z CN 2021</t>
  </si>
  <si>
    <t>1118Z CN 2020</t>
  </si>
  <si>
    <t>1118Z CN 2019</t>
  </si>
  <si>
    <t>1118Z CN 2018</t>
  </si>
  <si>
    <t>CNP US 2021</t>
  </si>
  <si>
    <t>CNP US 2020</t>
  </si>
  <si>
    <t>CNP US 2019</t>
  </si>
  <si>
    <t>CNP US 2018</t>
  </si>
  <si>
    <t>ALA CN 2021</t>
  </si>
  <si>
    <t>ALA CN 2020</t>
  </si>
  <si>
    <t>ALA CN 2019</t>
  </si>
  <si>
    <t>ALA CN 2018</t>
  </si>
  <si>
    <t>MFC CN 2021</t>
  </si>
  <si>
    <t>MFC CN 2020</t>
  </si>
  <si>
    <t>MFC CN 2019</t>
  </si>
  <si>
    <t>MFC CN 2018</t>
  </si>
  <si>
    <t>PSX US 2021</t>
  </si>
  <si>
    <t>PSX US 2020</t>
  </si>
  <si>
    <t>PSX US 2019</t>
  </si>
  <si>
    <t>PSX US 2018</t>
  </si>
  <si>
    <t>KEY CN 2021</t>
  </si>
  <si>
    <t>KEY CN 2020</t>
  </si>
  <si>
    <t>KEY CN 2019</t>
  </si>
  <si>
    <t>KEY CN 2018</t>
  </si>
  <si>
    <t>PAA US 2021</t>
  </si>
  <si>
    <t>PAA US 2020</t>
  </si>
  <si>
    <t>PAA US 2019</t>
  </si>
  <si>
    <t>PAA US 2018</t>
  </si>
  <si>
    <t>BP/ LN 2021</t>
  </si>
  <si>
    <t>BP/ LN 2020</t>
  </si>
  <si>
    <t>BP/ LN 2019</t>
  </si>
  <si>
    <t>BP/ LN 2018</t>
  </si>
  <si>
    <t>PKI CN 2021</t>
  </si>
  <si>
    <t>PKI CN 2020</t>
  </si>
  <si>
    <t>PKI CN 2019</t>
  </si>
  <si>
    <t>PKI CN 2018</t>
  </si>
  <si>
    <t>GLEN LN 2021</t>
  </si>
  <si>
    <t>GLEN LN 2020</t>
  </si>
  <si>
    <t>GLEN LN 2019</t>
  </si>
  <si>
    <t>GLEN LN 2018</t>
  </si>
  <si>
    <t>CHK US 2021</t>
  </si>
  <si>
    <t>CHK US 2020</t>
  </si>
  <si>
    <t>CHK US 2019</t>
  </si>
  <si>
    <t>CHK US 2018</t>
  </si>
  <si>
    <t>PAM US 2021</t>
  </si>
  <si>
    <t>PAM US 2020</t>
  </si>
  <si>
    <t>PAM US 2019</t>
  </si>
  <si>
    <t>PAM US 2018</t>
  </si>
  <si>
    <t>SES CN 2021</t>
  </si>
  <si>
    <t>SES CN 2020</t>
  </si>
  <si>
    <t>SES CN 2019</t>
  </si>
  <si>
    <t>SES CN 2018</t>
  </si>
  <si>
    <t>SOL SJ 2021</t>
  </si>
  <si>
    <t>SOL SJ 2020</t>
  </si>
  <si>
    <t>SOL SJ 2019</t>
  </si>
  <si>
    <t>SOL SJ 2018</t>
  </si>
  <si>
    <t>PXD US 2021</t>
  </si>
  <si>
    <t>PXD US 2020</t>
  </si>
  <si>
    <t>PXD US 2019</t>
  </si>
  <si>
    <t>PXD US 2018</t>
  </si>
  <si>
    <t>FRU CN 2021</t>
  </si>
  <si>
    <t>FRU CN 2020</t>
  </si>
  <si>
    <t>FRU CN 2019</t>
  </si>
  <si>
    <t>FRU CN 2018</t>
  </si>
  <si>
    <t>MRO US 2021</t>
  </si>
  <si>
    <t>MRO US 2020</t>
  </si>
  <si>
    <t>MRO US 2019</t>
  </si>
  <si>
    <t>MRO US 2018</t>
  </si>
  <si>
    <t>ENB CN 2021</t>
  </si>
  <si>
    <t>ENB CN 2020</t>
  </si>
  <si>
    <t>ENB CN 2019</t>
  </si>
  <si>
    <t>ENB CN 2018</t>
  </si>
  <si>
    <t>VET CN 2021</t>
  </si>
  <si>
    <t>VET CN 2020</t>
  </si>
  <si>
    <t>VET CN 2019</t>
  </si>
  <si>
    <t>VET CN 2018</t>
  </si>
  <si>
    <t>EPD US 2021</t>
  </si>
  <si>
    <t>EPD US 2020</t>
  </si>
  <si>
    <t>EPD US 2019</t>
  </si>
  <si>
    <t>EPD US 2018</t>
  </si>
  <si>
    <t>1756679D CN 2021</t>
  </si>
  <si>
    <t>1756679D CN 2020</t>
  </si>
  <si>
    <t>1756679D CN 2019</t>
  </si>
  <si>
    <t>1756679D CN 2018</t>
  </si>
  <si>
    <t>OKE US 2021</t>
  </si>
  <si>
    <t>OKE US 2020</t>
  </si>
  <si>
    <t>OKE US 2019</t>
  </si>
  <si>
    <t>OKE US 2018</t>
  </si>
  <si>
    <t>LNG US 2021</t>
  </si>
  <si>
    <t>LNG US 2020</t>
  </si>
  <si>
    <t>LNG US 2019</t>
  </si>
  <si>
    <t>LNG US 2018</t>
  </si>
  <si>
    <t>ERF CN 2021</t>
  </si>
  <si>
    <t>ERF CN 2020</t>
  </si>
  <si>
    <t>ERF CN 2019</t>
  </si>
  <si>
    <t>ERF CN 2018</t>
  </si>
  <si>
    <t>0133955D CN 2021</t>
  </si>
  <si>
    <t>0133955D CN 2020</t>
  </si>
  <si>
    <t>0133955D CN 2019</t>
  </si>
  <si>
    <t>0133955D CN 2018</t>
  </si>
  <si>
    <t>VST US 2021</t>
  </si>
  <si>
    <t>VST US 2020</t>
  </si>
  <si>
    <t>VST US 2019</t>
  </si>
  <si>
    <t>VST US 2018</t>
  </si>
  <si>
    <t>KMI US 2021</t>
  </si>
  <si>
    <t>KMI US 2020</t>
  </si>
  <si>
    <t>KMI US 2019</t>
  </si>
  <si>
    <t>KMI US 2018</t>
  </si>
  <si>
    <t>CVE CN 2021</t>
  </si>
  <si>
    <t>CVE CN 2020</t>
  </si>
  <si>
    <t>CVE CN 2019</t>
  </si>
  <si>
    <t>CVE CN 2018</t>
  </si>
  <si>
    <t>125300Z CN 2021</t>
  </si>
  <si>
    <t>125300Z CN 2020</t>
  </si>
  <si>
    <t>125300Z CN 2019</t>
  </si>
  <si>
    <t>125300Z CN 2018</t>
  </si>
  <si>
    <t>D US 2021</t>
  </si>
  <si>
    <t>D US 2020</t>
  </si>
  <si>
    <t>D US 2019</t>
  </si>
  <si>
    <t>D US 2018</t>
  </si>
  <si>
    <t>601600 CH 2021</t>
  </si>
  <si>
    <t>601600 CH 2020</t>
  </si>
  <si>
    <t>601600 CH 2019</t>
  </si>
  <si>
    <t>601600 CH 2018</t>
  </si>
  <si>
    <t>AES US 2021</t>
  </si>
  <si>
    <t>AES US 2020</t>
  </si>
  <si>
    <t>AES US 2019</t>
  </si>
  <si>
    <t>AES US 2018</t>
  </si>
  <si>
    <t>FANG US 2021</t>
  </si>
  <si>
    <t>FANG US 2020</t>
  </si>
  <si>
    <t>FANG US 2019</t>
  </si>
  <si>
    <t>FANG US 2018</t>
  </si>
  <si>
    <t>ETRN US 2021</t>
  </si>
  <si>
    <t>ETRN US 2020</t>
  </si>
  <si>
    <t>ETRN US 2019</t>
  </si>
  <si>
    <t>ETRN US 2018</t>
  </si>
  <si>
    <t>TOU CN 2021</t>
  </si>
  <si>
    <t>TOU CN 2020</t>
  </si>
  <si>
    <t>TOU CN 2019</t>
  </si>
  <si>
    <t>TOU CN 2018</t>
  </si>
  <si>
    <t>PPL CN 2021</t>
  </si>
  <si>
    <t>PPL CN 2020</t>
  </si>
  <si>
    <t>PPL CN 2019</t>
  </si>
  <si>
    <t>PPL CN 2018</t>
  </si>
  <si>
    <t>MPC US 2021</t>
  </si>
  <si>
    <t>MPC US 2020</t>
  </si>
  <si>
    <t>MPC US 2019</t>
  </si>
  <si>
    <t>MPC US 2018</t>
  </si>
  <si>
    <t>NVA CN 2021</t>
  </si>
  <si>
    <t>NVA CN 2020</t>
  </si>
  <si>
    <t>NVA CN 2019</t>
  </si>
  <si>
    <t>NVA CN 2018</t>
  </si>
  <si>
    <t>SRE US 2021</t>
  </si>
  <si>
    <t>SRE US 2020</t>
  </si>
  <si>
    <t>SRE US 2019</t>
  </si>
  <si>
    <t>SRE US 2018</t>
  </si>
  <si>
    <t>2131499D CN 2021</t>
  </si>
  <si>
    <t>2131499D CN 2020</t>
  </si>
  <si>
    <t>2131499D CN 2019</t>
  </si>
  <si>
    <t>2131499D CN 2018</t>
  </si>
  <si>
    <t>SWN US 2021</t>
  </si>
  <si>
    <t>SWN US 2020</t>
  </si>
  <si>
    <t>SWN US 2019</t>
  </si>
  <si>
    <t>SWN US 2018</t>
  </si>
  <si>
    <t>2684630Z CN 2021</t>
  </si>
  <si>
    <t>2684630Z CN 2020</t>
  </si>
  <si>
    <t>2684630Z CN 2019</t>
  </si>
  <si>
    <t>2684630Z CN 2018</t>
  </si>
  <si>
    <t>PETR4 BZ 2021</t>
  </si>
  <si>
    <t>PETR4 BZ 2020</t>
  </si>
  <si>
    <t>PETR4 BZ 2019</t>
  </si>
  <si>
    <t>PETR4 BZ 2018</t>
  </si>
  <si>
    <t>2158975D MM 2021</t>
  </si>
  <si>
    <t>2158975D MM 2020</t>
  </si>
  <si>
    <t>2158975D MM 2019</t>
  </si>
  <si>
    <t>2158975D MM 2018</t>
  </si>
  <si>
    <t>1628981D CN 2021</t>
  </si>
  <si>
    <t>1628981D CN 2020</t>
  </si>
  <si>
    <t>1628981D CN 2019</t>
  </si>
  <si>
    <t>1628981D CN 2018</t>
  </si>
  <si>
    <t>7662727Z CN 2021</t>
  </si>
  <si>
    <t>7662727Z CN 2020</t>
  </si>
  <si>
    <t>7662727Z CN 2019</t>
  </si>
  <si>
    <t>7662727Z CN 2018</t>
  </si>
  <si>
    <t>CM CN 2021</t>
  </si>
  <si>
    <t>CM CN 2020</t>
  </si>
  <si>
    <t>CM CN 2019</t>
  </si>
  <si>
    <t>CM CN 2018</t>
  </si>
  <si>
    <t>KNOCPZ KS 2021</t>
  </si>
  <si>
    <t>KNOCPZ KS 2020</t>
  </si>
  <si>
    <t>KNOCPZ KS 2019</t>
  </si>
  <si>
    <t>KNOCPZ KS 2018</t>
  </si>
  <si>
    <t>EQT US 2021</t>
  </si>
  <si>
    <t>EQT US 2020</t>
  </si>
  <si>
    <t>EQT US 2019</t>
  </si>
  <si>
    <t>EQT US 2018</t>
  </si>
  <si>
    <t>DUK US 2021</t>
  </si>
  <si>
    <t>DUK US 2020</t>
  </si>
  <si>
    <t>DUK US 2019</t>
  </si>
  <si>
    <t>DUK US 2018</t>
  </si>
  <si>
    <t>DTE US 2021</t>
  </si>
  <si>
    <t>DTE US 2020</t>
  </si>
  <si>
    <t>DTE US 2019</t>
  </si>
  <si>
    <t>DTE US 2018</t>
  </si>
  <si>
    <t>CLR US 2021</t>
  </si>
  <si>
    <t>CLR US 2020</t>
  </si>
  <si>
    <t>CLR US 2019</t>
  </si>
  <si>
    <t>CLR US 2018</t>
  </si>
  <si>
    <t>AEE US 2021</t>
  </si>
  <si>
    <t>AEE US 2020</t>
  </si>
  <si>
    <t>AEE US 2019</t>
  </si>
  <si>
    <t>AEE US 2018</t>
  </si>
  <si>
    <t>ET US 2021</t>
  </si>
  <si>
    <t>ET US 2020</t>
  </si>
  <si>
    <t>ET US 2019</t>
  </si>
  <si>
    <t>ET US 2018</t>
  </si>
  <si>
    <t>120537Z CN 2021</t>
  </si>
  <si>
    <t>120537Z CN 2020</t>
  </si>
  <si>
    <t>120537Z CN 2019</t>
  </si>
  <si>
    <t>120537Z CN 2018</t>
  </si>
  <si>
    <t>0181220D CN 2021</t>
  </si>
  <si>
    <t>0181220D CN 2020</t>
  </si>
  <si>
    <t>0181220D CN 2019</t>
  </si>
  <si>
    <t>0181220D CN 2018</t>
  </si>
  <si>
    <t>1272320D US 2021</t>
  </si>
  <si>
    <t>1272320D US 2020</t>
  </si>
  <si>
    <t>1272320D US 2019</t>
  </si>
  <si>
    <t>1272320D US 2018</t>
  </si>
  <si>
    <t>TRP CN 2021</t>
  </si>
  <si>
    <t>TRP CN 2020</t>
  </si>
  <si>
    <t>TRP CN 2019</t>
  </si>
  <si>
    <t>TRP CN 2018</t>
  </si>
  <si>
    <t>SO US 2021</t>
  </si>
  <si>
    <t>SO US 2020</t>
  </si>
  <si>
    <t>SO US 2019</t>
  </si>
  <si>
    <t>SO US 2018</t>
  </si>
  <si>
    <t>IMO CN 2021</t>
  </si>
  <si>
    <t>IMO CN 2020</t>
  </si>
  <si>
    <t>IMO CN 2019</t>
  </si>
  <si>
    <t>IMO CN 2018</t>
  </si>
  <si>
    <t>POU CN 2021</t>
  </si>
  <si>
    <t>POU CN 2020</t>
  </si>
  <si>
    <t>POU CN 2019</t>
  </si>
  <si>
    <t>POU CN 2018</t>
  </si>
  <si>
    <t>FNV CN 2021</t>
  </si>
  <si>
    <t>FNV CN 2020</t>
  </si>
  <si>
    <t>FNV CN 2019</t>
  </si>
  <si>
    <t>FNV CN 2018</t>
  </si>
  <si>
    <t>SHEL LN 2021</t>
  </si>
  <si>
    <t>SHEL LN 2020</t>
  </si>
  <si>
    <t>SHEL LN 2019</t>
  </si>
  <si>
    <t>SHEL LN 2018</t>
  </si>
  <si>
    <t>LNT US 2021</t>
  </si>
  <si>
    <t>LNT US 2020</t>
  </si>
  <si>
    <t>LNT US 2019</t>
  </si>
  <si>
    <t>LNT US 2018</t>
  </si>
  <si>
    <t>BATL US 2021</t>
  </si>
  <si>
    <t>BATL US 2020</t>
  </si>
  <si>
    <t>BATL US 2019</t>
  </si>
  <si>
    <t>BATL US 2018</t>
  </si>
  <si>
    <t>CVX US 2021</t>
  </si>
  <si>
    <t>CVX US 2020</t>
  </si>
  <si>
    <t>CVX US 2019</t>
  </si>
  <si>
    <t>CVX US 2018</t>
  </si>
  <si>
    <t>ENEL IM 2021</t>
  </si>
  <si>
    <t>ENEL IM 2020</t>
  </si>
  <si>
    <t>ENEL IM 2019</t>
  </si>
  <si>
    <t>ENEL IM 2018</t>
  </si>
  <si>
    <t>CNQ CN 2021</t>
  </si>
  <si>
    <t>CNQ CN 2020</t>
  </si>
  <si>
    <t>CNQ CN 2019</t>
  </si>
  <si>
    <t>CNQ CN 2018</t>
  </si>
  <si>
    <t>BMO CN 2021</t>
  </si>
  <si>
    <t>BMO CN 2020</t>
  </si>
  <si>
    <t>BMO CN 2019</t>
  </si>
  <si>
    <t>BMO CN 2018</t>
  </si>
  <si>
    <t>SU CN 2021</t>
  </si>
  <si>
    <t>SU CN 2020</t>
  </si>
  <si>
    <t>SU CN 2019</t>
  </si>
  <si>
    <t>SU CN 2018</t>
  </si>
  <si>
    <t>62647Z LN 2021</t>
  </si>
  <si>
    <t>62647Z LN 2020</t>
  </si>
  <si>
    <t>62647Z LN 2019</t>
  </si>
  <si>
    <t>62647Z LN 2018</t>
  </si>
  <si>
    <t>BRK/B US 2021</t>
  </si>
  <si>
    <t>BRK/B US 2020</t>
  </si>
  <si>
    <t>BRK/B US 2019</t>
  </si>
  <si>
    <t>BRK/B US 2018</t>
  </si>
  <si>
    <t>8001 JP 2021</t>
  </si>
  <si>
    <t>8001 JP 2020</t>
  </si>
  <si>
    <t>8001 JP 2019</t>
  </si>
  <si>
    <t>8001 JP 2018</t>
  </si>
  <si>
    <t>BNS CN 2021</t>
  </si>
  <si>
    <t>BNS CN 2020</t>
  </si>
  <si>
    <t>BNS CN 2019</t>
  </si>
  <si>
    <t>BNS CN 2018</t>
  </si>
  <si>
    <t>RY CN 2021</t>
  </si>
  <si>
    <t>RY CN 2020</t>
  </si>
  <si>
    <t>RY CN 2019</t>
  </si>
  <si>
    <t>RY CN 2018</t>
  </si>
  <si>
    <t>NWR CN 2021</t>
  </si>
  <si>
    <t>NWR CN 2020</t>
  </si>
  <si>
    <t>NWR CN 2019</t>
  </si>
  <si>
    <t>NWR CN 2018</t>
  </si>
  <si>
    <t>VLO US 2021</t>
  </si>
  <si>
    <t>VLO US 2020</t>
  </si>
  <si>
    <t>VLO US 2019</t>
  </si>
  <si>
    <t>VLO US 2018</t>
  </si>
  <si>
    <t>BIR CN 2021</t>
  </si>
  <si>
    <t>BIR CN 2020</t>
  </si>
  <si>
    <t>BIR CN 2019</t>
  </si>
  <si>
    <t>BIR CN 2018</t>
  </si>
  <si>
    <t>ENI IM 2021</t>
  </si>
  <si>
    <t>ENI IM 2020</t>
  </si>
  <si>
    <t>ENI IM 2019</t>
  </si>
  <si>
    <t>ENI IM 2018</t>
  </si>
  <si>
    <t>SLF CN 2021</t>
  </si>
  <si>
    <t>SLF CN 2020</t>
  </si>
  <si>
    <t>SLF CN 2019</t>
  </si>
  <si>
    <t>SLF CN 2018</t>
  </si>
  <si>
    <t>1487407D CN 2021</t>
  </si>
  <si>
    <t>1487407D CN 2020</t>
  </si>
  <si>
    <t>1487407D CN 2019</t>
  </si>
  <si>
    <t>1487407D CN 2018</t>
  </si>
  <si>
    <t>POW CN 2021</t>
  </si>
  <si>
    <t>POW CN 2020</t>
  </si>
  <si>
    <t>POW CN 2019</t>
  </si>
  <si>
    <t>POW CN 2018</t>
  </si>
  <si>
    <t>3478182Z US 2021</t>
  </si>
  <si>
    <t>3478182Z US 2020</t>
  </si>
  <si>
    <t>3478182Z US 2019</t>
  </si>
  <si>
    <t>3478182Z US 2018</t>
  </si>
  <si>
    <t>WEC US 2021</t>
  </si>
  <si>
    <t>WEC US 2020</t>
  </si>
  <si>
    <t>WEC US 2019</t>
  </si>
  <si>
    <t>WEC US 2018</t>
  </si>
  <si>
    <t>CRGY US 2021</t>
  </si>
  <si>
    <t>CRGY US 2020</t>
  </si>
  <si>
    <t>CRGY US 2019</t>
  </si>
  <si>
    <t>CRGY US 2018</t>
  </si>
  <si>
    <t>PEG US 2021</t>
  </si>
  <si>
    <t>PEG US 2020</t>
  </si>
  <si>
    <t>PEG US 2019</t>
  </si>
  <si>
    <t>PEG US 2018</t>
  </si>
  <si>
    <t>GALP PL 2021</t>
  </si>
  <si>
    <t>GALP PL 2020</t>
  </si>
  <si>
    <t>GALP PL 2019</t>
  </si>
  <si>
    <t>GALP PL 2018</t>
  </si>
  <si>
    <t>58325Z NL 2021</t>
  </si>
  <si>
    <t>58325Z NL 2020</t>
  </si>
  <si>
    <t>58325Z NL 2019</t>
  </si>
  <si>
    <t>58325Z NL 2018</t>
  </si>
  <si>
    <t>NA CN 2021</t>
  </si>
  <si>
    <t>NA CN 2020</t>
  </si>
  <si>
    <t>NA CN 2019</t>
  </si>
  <si>
    <t>NA CN 2018</t>
  </si>
  <si>
    <t>804652Z CN 2021</t>
  </si>
  <si>
    <t>804652Z CN 2020</t>
  </si>
  <si>
    <t>804652Z CN 2019</t>
  </si>
  <si>
    <t>804652Z CN 2018</t>
  </si>
  <si>
    <t>BRY US 2021</t>
  </si>
  <si>
    <t>BRY US 2020</t>
  </si>
  <si>
    <t>BRY US 2019</t>
  </si>
  <si>
    <t>BRY US 2018</t>
  </si>
  <si>
    <t>PEY CN 2021</t>
  </si>
  <si>
    <t>PEY CN 2020</t>
  </si>
  <si>
    <t>PEY CN 2019</t>
  </si>
  <si>
    <t>PEY CN 2018</t>
  </si>
  <si>
    <t>3244814Z CN 2021</t>
  </si>
  <si>
    <t>3244814Z CN 2020</t>
  </si>
  <si>
    <t>3244814Z CN 2019</t>
  </si>
  <si>
    <t>3244814Z CN 2018</t>
  </si>
  <si>
    <t>ARX CN 2021</t>
  </si>
  <si>
    <t>ARX CN 2020</t>
  </si>
  <si>
    <t>ARX CN 2019</t>
  </si>
  <si>
    <t>ARX CN 2018</t>
  </si>
  <si>
    <t>LGCY US 2021</t>
  </si>
  <si>
    <t>LGCY US 2020</t>
  </si>
  <si>
    <t>LGCY US 2019</t>
  </si>
  <si>
    <t>LGCY US 2018</t>
  </si>
  <si>
    <t>EMA CN 2021</t>
  </si>
  <si>
    <t>EMA CN 2020</t>
  </si>
  <si>
    <t>EMA CN 2019</t>
  </si>
  <si>
    <t>EMA CN 2018</t>
  </si>
  <si>
    <t>TRGP US 2021</t>
  </si>
  <si>
    <t>TRGP US 2020</t>
  </si>
  <si>
    <t>TRGP US 2019</t>
  </si>
  <si>
    <t>TRGP US 2018</t>
  </si>
  <si>
    <t>1911116D CN 2021</t>
  </si>
  <si>
    <t>1911116D CN 2020</t>
  </si>
  <si>
    <t>1911116D CN 2019</t>
  </si>
  <si>
    <t>1911116D CN 2018</t>
  </si>
  <si>
    <t>FTS CN 2021</t>
  </si>
  <si>
    <t>FTS CN 2020</t>
  </si>
  <si>
    <t>FTS CN 2019</t>
  </si>
  <si>
    <t>FTS CN 2018</t>
  </si>
  <si>
    <t>IENOVA* MM 2021</t>
  </si>
  <si>
    <t>IENOVA* MM 2020</t>
  </si>
  <si>
    <t>IENOVA* MM 2019</t>
  </si>
  <si>
    <t>IENOVA* MM 2018</t>
  </si>
  <si>
    <t>OGE US 2021</t>
  </si>
  <si>
    <t>OGE US 2020</t>
  </si>
  <si>
    <t>OGE US 2019</t>
  </si>
  <si>
    <t>OGE US 2018</t>
  </si>
  <si>
    <t>1216765D US 2021</t>
  </si>
  <si>
    <t>1216765D US 2020</t>
  </si>
  <si>
    <t>1216765D US 2019</t>
  </si>
  <si>
    <t>1216765D US 2018</t>
  </si>
  <si>
    <t>EOG US 2021</t>
  </si>
  <si>
    <t>EOG US 2020</t>
  </si>
  <si>
    <t>EOG US 2019</t>
  </si>
  <si>
    <t>EOG US 2018</t>
  </si>
  <si>
    <t>5981426Z CN 2021</t>
  </si>
  <si>
    <t>5981426Z CN 2020</t>
  </si>
  <si>
    <t>5981426Z CN 2019</t>
  </si>
  <si>
    <t>5981426Z CN 2018</t>
  </si>
  <si>
    <t>OVV US 2021</t>
  </si>
  <si>
    <t>OVV US 2020</t>
  </si>
  <si>
    <t>OVV US 2019</t>
  </si>
  <si>
    <t>OVV US 2018</t>
  </si>
  <si>
    <t>XEL US 2021</t>
  </si>
  <si>
    <t>XEL US 2020</t>
  </si>
  <si>
    <t>XEL US 2019</t>
  </si>
  <si>
    <t>XEL US 2018</t>
  </si>
  <si>
    <t>CMS US 2021</t>
  </si>
  <si>
    <t>CMS US 2020</t>
  </si>
  <si>
    <t>CMS US 2019</t>
  </si>
  <si>
    <t>CMS US 2018</t>
  </si>
  <si>
    <t>FE US 2021</t>
  </si>
  <si>
    <t>FE US 2020</t>
  </si>
  <si>
    <t>FE US 2019</t>
  </si>
  <si>
    <t>FE US 2018</t>
  </si>
  <si>
    <t>TVE CN 2021</t>
  </si>
  <si>
    <t>TVE CN 2020</t>
  </si>
  <si>
    <t>TVE CN 2019</t>
  </si>
  <si>
    <t>TVE CN 2018</t>
  </si>
  <si>
    <t>CPG CN 2021</t>
  </si>
  <si>
    <t>CPG CN 2020</t>
  </si>
  <si>
    <t>CPG CN 2019</t>
  </si>
  <si>
    <t>CPG CN 2018</t>
  </si>
  <si>
    <t>TECK/B CN 2021</t>
  </si>
  <si>
    <t>TECK/B CN 2020</t>
  </si>
  <si>
    <t>TECK/B CN 2019</t>
  </si>
  <si>
    <t>TECK/B CN 2018</t>
  </si>
  <si>
    <t>TTE FP 2021</t>
  </si>
  <si>
    <t>TTE FP 2020</t>
  </si>
  <si>
    <t>TTE FP 2019</t>
  </si>
  <si>
    <t>TTE FP 2018</t>
  </si>
  <si>
    <t>NRG US 2021</t>
  </si>
  <si>
    <t>NRG US 2020</t>
  </si>
  <si>
    <t>NRG US 2019</t>
  </si>
  <si>
    <t>NRG US 2018</t>
  </si>
  <si>
    <t>3682Z CN 2021</t>
  </si>
  <si>
    <t>3682Z CN 2020</t>
  </si>
  <si>
    <t>3682Z CN 2019</t>
  </si>
  <si>
    <t>3682Z CN 2018</t>
  </si>
  <si>
    <t>AEP US 2021</t>
  </si>
  <si>
    <t>AEP US 2020</t>
  </si>
  <si>
    <t>AEP US 2019</t>
  </si>
  <si>
    <t>AEP US 2018</t>
  </si>
  <si>
    <t>HES US 2021</t>
  </si>
  <si>
    <t>HES US 2020</t>
  </si>
  <si>
    <t>HES US 2019</t>
  </si>
  <si>
    <t>HES US 2018</t>
  </si>
  <si>
    <t>1885Z CN 2021</t>
  </si>
  <si>
    <t>1885Z CN 2020</t>
  </si>
  <si>
    <t>1885Z CN 2019</t>
  </si>
  <si>
    <t>1885Z CN 2018</t>
  </si>
  <si>
    <t>1766130D CN 2021</t>
  </si>
  <si>
    <t>1766130D CN 2020</t>
  </si>
  <si>
    <t>1766130D CN 2019</t>
  </si>
  <si>
    <t>1766130D CN 2018</t>
  </si>
  <si>
    <t>SLB US 2021</t>
  </si>
  <si>
    <t>SLB US 2020</t>
  </si>
  <si>
    <t>SLB US 2019</t>
  </si>
  <si>
    <t>SLB US 2018</t>
  </si>
  <si>
    <t>APD US 2021</t>
  </si>
  <si>
    <t>APD US 2020</t>
  </si>
  <si>
    <t>APD US 2019</t>
  </si>
  <si>
    <t>APD US 2018</t>
  </si>
  <si>
    <t>HAL US 2021</t>
  </si>
  <si>
    <t>HAL US 2020</t>
  </si>
  <si>
    <t>HAL US 2019</t>
  </si>
  <si>
    <t>HAL US 2018</t>
  </si>
  <si>
    <t>WDS AU 2021</t>
  </si>
  <si>
    <t>WDS AU 2020</t>
  </si>
  <si>
    <t>WDS AU 2019</t>
  </si>
  <si>
    <t>WDS AU 2018</t>
  </si>
  <si>
    <t>0629015D CN 2021</t>
  </si>
  <si>
    <t>0629015D CN 2020</t>
  </si>
  <si>
    <t>0629015D CN 2019</t>
  </si>
  <si>
    <t>0629015D CN 2018</t>
  </si>
  <si>
    <t>3592321Z CN 2021</t>
  </si>
  <si>
    <t>3592321Z CN 2020</t>
  </si>
  <si>
    <t>3592321Z CN 2019</t>
  </si>
  <si>
    <t>3592321Z CN 2018</t>
  </si>
  <si>
    <t>OXY US 2021</t>
  </si>
  <si>
    <t>OXY US 2020</t>
  </si>
  <si>
    <t>OXY US 2019</t>
  </si>
  <si>
    <t>OXY US 2018</t>
  </si>
  <si>
    <t>IFC CN 2021</t>
  </si>
  <si>
    <t>IFC CN 2020</t>
  </si>
  <si>
    <t>IFC CN 2019</t>
  </si>
  <si>
    <t>IFC CN 2018</t>
  </si>
  <si>
    <t>0630082D CN 2021</t>
  </si>
  <si>
    <t>0630082D CN 2020</t>
  </si>
  <si>
    <t>0630082D CN 2019</t>
  </si>
  <si>
    <t>0630082D CN 2018</t>
  </si>
  <si>
    <t>FFH CN 2021</t>
  </si>
  <si>
    <t>FFH CN 2020</t>
  </si>
  <si>
    <t>FFH CN 2019</t>
  </si>
  <si>
    <t>FFH CN 2018</t>
  </si>
  <si>
    <t>TD CN 2021</t>
  </si>
  <si>
    <t>TD CN 2020</t>
  </si>
  <si>
    <t>TD CN 2019</t>
  </si>
  <si>
    <t>TD CN 2018</t>
  </si>
  <si>
    <t>BN CN 2021</t>
  </si>
  <si>
    <t>BN CN 2020</t>
  </si>
  <si>
    <t>BN CN 2019</t>
  </si>
  <si>
    <t>BN CN 2018</t>
  </si>
  <si>
    <t>CIVI US 2021</t>
  </si>
  <si>
    <t>CIVI US 2020</t>
  </si>
  <si>
    <t>CIVI US 2019</t>
  </si>
  <si>
    <t>CIVI US 2018</t>
  </si>
  <si>
    <t>0555061D US 2021</t>
  </si>
  <si>
    <t>0555061D US 2020</t>
  </si>
  <si>
    <t>0555061D US 2019</t>
  </si>
  <si>
    <t>0555061D US 2018</t>
  </si>
  <si>
    <t>0148238D CN 2021</t>
  </si>
  <si>
    <t>0148238D CN 2020</t>
  </si>
  <si>
    <t>0148238D CN 2019</t>
  </si>
  <si>
    <t>0148238D CN 2018</t>
  </si>
  <si>
    <t>ECOPETL CB 2021</t>
  </si>
  <si>
    <t>ECOPETL CB 2020</t>
  </si>
  <si>
    <t>ECOPETL CB 2019</t>
  </si>
  <si>
    <t>ECOPETL CB 2018</t>
  </si>
  <si>
    <t>EQNR NO 2021</t>
  </si>
  <si>
    <t>EQNR NO 2020</t>
  </si>
  <si>
    <t>EQNR NO 2019</t>
  </si>
  <si>
    <t>EQNR NO 2018</t>
  </si>
  <si>
    <t>3033433Z US 2021</t>
  </si>
  <si>
    <t>3033433Z US 2020</t>
  </si>
  <si>
    <t>3033433Z US 2019</t>
  </si>
  <si>
    <t>3033433Z US 2018</t>
  </si>
  <si>
    <t>WCP CN 2021</t>
  </si>
  <si>
    <t>WCP CN 2020</t>
  </si>
  <si>
    <t>WCP CN 2019</t>
  </si>
  <si>
    <t>WCP CN 2018</t>
  </si>
  <si>
    <t>Closing Share Price</t>
  </si>
  <si>
    <t>Closing Price</t>
  </si>
  <si>
    <t>Price</t>
  </si>
  <si>
    <t>Difference</t>
  </si>
  <si>
    <t>(blank)</t>
  </si>
  <si>
    <t>Currency</t>
  </si>
  <si>
    <t>Currency Conversion</t>
  </si>
  <si>
    <t>ENTERPRISE VALUE INCLUDING CASH (Converted)</t>
  </si>
  <si>
    <t>Closing Share Price (Converted)</t>
  </si>
  <si>
    <t>USD</t>
  </si>
  <si>
    <t>CAD</t>
  </si>
  <si>
    <t>Yuan</t>
  </si>
  <si>
    <t>COL Peso</t>
  </si>
  <si>
    <t>Euro</t>
  </si>
  <si>
    <t>Mexican Peso</t>
  </si>
  <si>
    <t>Yen</t>
  </si>
  <si>
    <t>Won</t>
  </si>
  <si>
    <t>Naira</t>
  </si>
  <si>
    <t> 0.002232</t>
  </si>
  <si>
    <t>Real</t>
  </si>
  <si>
    <t>Rand</t>
  </si>
  <si>
    <t>Aus Dollar</t>
  </si>
  <si>
    <t>DEVON ENERGY CORP</t>
  </si>
  <si>
    <t>DVN US 2022</t>
  </si>
  <si>
    <t xml:space="preserve"> 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</si>
</sst>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8F0FE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5" fillId="5" borderId="0" xfId="0" applyFont="1" applyFill="1"/>
    <xf numFmtId="164" fontId="5" fillId="5" borderId="0" xfId="1" applyNumberFormat="1" applyFont="1" applyFill="1"/>
    <xf numFmtId="164" fontId="0" fillId="0" borderId="0" xfId="1" applyNumberFormat="1" applyFont="1"/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0" xfId="0" applyFont="1"/>
    <xf numFmtId="0" fontId="0" fillId="0" borderId="3" xfId="0" pivotButton="1" applyBorder="1"/>
    <xf numFmtId="43" fontId="1" fillId="3" borderId="2" xfId="1" applyFont="1" applyFill="1" applyBorder="1" applyAlignment="1">
      <alignment vertical="top" wrapText="1"/>
    </xf>
    <xf numFmtId="43" fontId="0" fillId="0" borderId="3" xfId="1" applyFont="1" applyBorder="1"/>
    <xf numFmtId="43" fontId="0" fillId="0" borderId="5" xfId="1" applyFont="1" applyBorder="1"/>
    <xf numFmtId="43" fontId="0" fillId="0" borderId="0" xfId="1" applyFont="1"/>
    <xf numFmtId="164" fontId="2" fillId="0" borderId="0" xfId="1" applyNumberFormat="1" applyFont="1"/>
    <xf numFmtId="164" fontId="1" fillId="3" borderId="2" xfId="1" applyNumberFormat="1" applyFont="1" applyFill="1" applyBorder="1" applyAlignment="1">
      <alignment vertical="top" wrapText="1"/>
    </xf>
    <xf numFmtId="164" fontId="0" fillId="0" borderId="3" xfId="1" applyNumberFormat="1" applyFont="1" applyBorder="1"/>
    <xf numFmtId="164" fontId="0" fillId="0" borderId="5" xfId="1" applyNumberFormat="1" applyFont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7" borderId="13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8" borderId="17" xfId="0" applyFill="1" applyBorder="1"/>
    <xf numFmtId="0" fontId="0" fillId="0" borderId="17" xfId="0" applyBorder="1"/>
    <xf numFmtId="0" fontId="0" fillId="0" borderId="18" xfId="0" applyBorder="1"/>
    <xf numFmtId="0" fontId="0" fillId="8" borderId="18" xfId="0" applyFill="1" applyBorder="1"/>
    <xf numFmtId="0" fontId="0" fillId="8" borderId="16" xfId="0" applyFill="1" applyBorder="1"/>
    <xf numFmtId="0" fontId="0" fillId="0" borderId="16" xfId="0" applyBorder="1"/>
    <xf numFmtId="0" fontId="3" fillId="7" borderId="19" xfId="0" applyFont="1" applyFill="1" applyBorder="1"/>
    <xf numFmtId="0" fontId="3" fillId="7" borderId="20" xfId="0" applyFont="1" applyFill="1" applyBorder="1"/>
    <xf numFmtId="0" fontId="3" fillId="7" borderId="21" xfId="0" applyFont="1" applyFill="1" applyBorder="1"/>
    <xf numFmtId="0" fontId="4" fillId="6" borderId="2" xfId="0" applyFont="1" applyFill="1" applyBorder="1" applyAlignment="1">
      <alignment vertical="top" wrapText="1"/>
    </xf>
    <xf numFmtId="0" fontId="7" fillId="0" borderId="0" xfId="0" applyFont="1"/>
    <xf numFmtId="43" fontId="2" fillId="0" borderId="0" xfId="1" applyFont="1"/>
    <xf numFmtId="44" fontId="0" fillId="0" borderId="0" xfId="2" applyFont="1"/>
    <xf numFmtId="44" fontId="2" fillId="0" borderId="0" xfId="2" applyFont="1"/>
    <xf numFmtId="0" fontId="1" fillId="3" borderId="2" xfId="0" applyFont="1" applyFill="1" applyBorder="1" applyAlignment="1">
      <alignment horizontal="center" vertical="top" wrapText="1"/>
    </xf>
    <xf numFmtId="164" fontId="1" fillId="3" borderId="2" xfId="1" applyNumberFormat="1" applyFont="1" applyFill="1" applyBorder="1" applyAlignment="1">
      <alignment horizontal="center" vertical="top" wrapText="1"/>
    </xf>
    <xf numFmtId="44" fontId="1" fillId="3" borderId="2" xfId="2" applyFont="1" applyFill="1" applyBorder="1" applyAlignment="1">
      <alignment horizontal="center" vertical="top" wrapText="1"/>
    </xf>
    <xf numFmtId="44" fontId="2" fillId="0" borderId="0" xfId="0" applyNumberFormat="1" applyFont="1"/>
    <xf numFmtId="10" fontId="2" fillId="0" borderId="0" xfId="3" applyNumberFormat="1" applyFont="1"/>
    <xf numFmtId="0" fontId="1" fillId="2" borderId="2" xfId="0" applyFont="1" applyFill="1" applyBorder="1" applyAlignment="1">
      <alignment horizontal="center" vertical="top" wrapText="1"/>
    </xf>
    <xf numFmtId="164" fontId="2" fillId="0" borderId="3" xfId="1" applyNumberFormat="1" applyFont="1" applyBorder="1"/>
    <xf numFmtId="165" fontId="2" fillId="0" borderId="0" xfId="2" applyNumberFormat="1" applyFont="1" applyBorder="1"/>
    <xf numFmtId="0" fontId="2" fillId="0" borderId="5" xfId="0" applyFont="1" applyBorder="1" applyAlignment="1">
      <alignment horizontal="left"/>
    </xf>
    <xf numFmtId="164" fontId="2" fillId="0" borderId="5" xfId="1" applyNumberFormat="1" applyFont="1" applyBorder="1"/>
    <xf numFmtId="43" fontId="2" fillId="0" borderId="3" xfId="1" applyFont="1" applyBorder="1"/>
    <xf numFmtId="43" fontId="2" fillId="0" borderId="5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2" fillId="9" borderId="1" xfId="1" applyFont="1" applyFill="1" applyBorder="1" applyAlignment="1">
      <alignment horizontal="right" wrapText="1"/>
    </xf>
    <xf numFmtId="0" fontId="3" fillId="10" borderId="19" xfId="0" applyFont="1" applyFill="1" applyBorder="1"/>
    <xf numFmtId="0" fontId="3" fillId="11" borderId="10" xfId="0" applyFont="1" applyFill="1" applyBorder="1"/>
    <xf numFmtId="0" fontId="3" fillId="10" borderId="10" xfId="0" applyFont="1" applyFill="1" applyBorder="1"/>
    <xf numFmtId="0" fontId="3" fillId="10" borderId="13" xfId="0" applyFont="1" applyFill="1" applyBorder="1"/>
    <xf numFmtId="0" fontId="0" fillId="0" borderId="22" xfId="0" applyBorder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0" fillId="0" borderId="25" xfId="0" applyBorder="1"/>
    <xf numFmtId="0" fontId="0" fillId="0" borderId="9" xfId="0" applyBorder="1"/>
    <xf numFmtId="44" fontId="4" fillId="6" borderId="2" xfId="2" applyFont="1" applyFill="1" applyBorder="1" applyAlignment="1">
      <alignment vertical="top" wrapText="1"/>
    </xf>
    <xf numFmtId="44" fontId="3" fillId="7" borderId="21" xfId="2" applyFont="1" applyFill="1" applyBorder="1"/>
    <xf numFmtId="44" fontId="3" fillId="7" borderId="20" xfId="2" applyFont="1" applyFill="1" applyBorder="1"/>
    <xf numFmtId="44" fontId="3" fillId="4" borderId="12" xfId="2" applyFont="1" applyFill="1" applyBorder="1"/>
    <xf numFmtId="44" fontId="3" fillId="4" borderId="11" xfId="2" applyFont="1" applyFill="1" applyBorder="1"/>
    <xf numFmtId="44" fontId="3" fillId="7" borderId="12" xfId="2" applyFont="1" applyFill="1" applyBorder="1"/>
    <xf numFmtId="44" fontId="3" fillId="7" borderId="11" xfId="2" applyFont="1" applyFill="1" applyBorder="1"/>
    <xf numFmtId="44" fontId="3" fillId="7" borderId="15" xfId="2" applyFont="1" applyFill="1" applyBorder="1"/>
    <xf numFmtId="44" fontId="3" fillId="7" borderId="14" xfId="2" applyFont="1" applyFill="1" applyBorder="1"/>
    <xf numFmtId="4" fontId="3" fillId="7" borderId="11" xfId="0" applyNumberFormat="1" applyFont="1" applyFill="1" applyBorder="1"/>
    <xf numFmtId="4" fontId="3" fillId="7" borderId="12" xfId="0" applyNumberFormat="1" applyFont="1" applyFill="1" applyBorder="1"/>
    <xf numFmtId="8" fontId="3" fillId="7" borderId="11" xfId="2" applyNumberFormat="1" applyFont="1" applyFill="1" applyBorder="1"/>
    <xf numFmtId="8" fontId="3" fillId="7" borderId="12" xfId="2" applyNumberFormat="1" applyFont="1" applyFill="1" applyBorder="1"/>
    <xf numFmtId="0" fontId="3" fillId="12" borderId="10" xfId="0" applyFont="1" applyFill="1" applyBorder="1"/>
    <xf numFmtId="164" fontId="0" fillId="13" borderId="5" xfId="1" applyNumberFormat="1" applyFont="1" applyFill="1" applyBorder="1"/>
    <xf numFmtId="0" fontId="3" fillId="14" borderId="10" xfId="0" applyFont="1" applyFill="1" applyBorder="1"/>
    <xf numFmtId="164" fontId="2" fillId="15" borderId="5" xfId="1" applyNumberFormat="1" applyFont="1" applyFill="1" applyBorder="1"/>
    <xf numFmtId="0" fontId="3" fillId="16" borderId="10" xfId="0" applyFont="1" applyFill="1" applyBorder="1"/>
    <xf numFmtId="164" fontId="0" fillId="15" borderId="0" xfId="1" applyNumberFormat="1" applyFont="1" applyFill="1"/>
    <xf numFmtId="164" fontId="2" fillId="17" borderId="0" xfId="1" applyNumberFormat="1" applyFont="1" applyFill="1"/>
    <xf numFmtId="165" fontId="2" fillId="17" borderId="0" xfId="2" applyNumberFormat="1" applyFont="1" applyFill="1" applyBorder="1"/>
    <xf numFmtId="44" fontId="2" fillId="17" borderId="0" xfId="2" applyFont="1" applyFill="1"/>
    <xf numFmtId="10" fontId="2" fillId="17" borderId="0" xfId="3" applyNumberFormat="1" applyFont="1" applyFill="1"/>
    <xf numFmtId="43" fontId="2" fillId="17" borderId="0" xfId="1" applyFont="1" applyFill="1"/>
    <xf numFmtId="164" fontId="2" fillId="17" borderId="5" xfId="1" applyNumberFormat="1" applyFont="1" applyFill="1" applyBorder="1"/>
    <xf numFmtId="164" fontId="2" fillId="0" borderId="0" xfId="1" applyNumberFormat="1" applyFont="1" applyBorder="1"/>
    <xf numFmtId="164" fontId="1" fillId="3" borderId="0" xfId="0" applyNumberFormat="1" applyFont="1" applyFill="1"/>
    <xf numFmtId="43" fontId="1" fillId="3" borderId="0" xfId="1" applyFont="1" applyFill="1"/>
    <xf numFmtId="164" fontId="2" fillId="3" borderId="0" xfId="0" applyNumberFormat="1" applyFont="1" applyFill="1"/>
    <xf numFmtId="164" fontId="0" fillId="17" borderId="0" xfId="1" applyNumberFormat="1" applyFont="1" applyFill="1"/>
    <xf numFmtId="164" fontId="0" fillId="17" borderId="3" xfId="1" applyNumberFormat="1" applyFont="1" applyFill="1" applyBorder="1"/>
    <xf numFmtId="164" fontId="0" fillId="17" borderId="5" xfId="1" applyNumberFormat="1" applyFont="1" applyFill="1" applyBorder="1"/>
    <xf numFmtId="0" fontId="0" fillId="17" borderId="0" xfId="0" applyFill="1"/>
    <xf numFmtId="43" fontId="8" fillId="5" borderId="0" xfId="1" applyFont="1" applyFill="1"/>
    <xf numFmtId="43" fontId="9" fillId="5" borderId="0" xfId="1" applyFont="1" applyFill="1"/>
    <xf numFmtId="43" fontId="8" fillId="3" borderId="0" xfId="1" applyFont="1" applyFill="1"/>
    <xf numFmtId="43" fontId="9" fillId="3" borderId="0" xfId="1" applyFont="1" applyFill="1"/>
    <xf numFmtId="164" fontId="8" fillId="3" borderId="0" xfId="0" applyNumberFormat="1" applyFont="1" applyFill="1"/>
    <xf numFmtId="4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ublic%20Equity_%20Shares%20Held%5eJ%202018-2023%20(Banks%20and%20Asset%20Managers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Agarwal" refreshedDate="45530.718798726855" createdVersion="8" refreshedVersion="8" minRefreshableVersion="3" recordCount="1309" xr:uid="{877226D5-985A-4E08-B287-88D392749DE7}">
  <cacheSource type="worksheet">
    <worksheetSource ref="A1:D1048576" sheet="Consolidated" r:id="rId2"/>
  </cacheSource>
  <cacheFields count="4">
    <cacheField name="Financial Institution" numFmtId="0">
      <sharedItems containsBlank="1" count="13">
        <s v="Royal Bank of Canada"/>
        <s v="Bank of Montreal"/>
        <s v="Toronto-Dominion (TD)"/>
        <s v="Bank of Nova Scotia (Scotiabank)"/>
        <s v="Canadian Imperial Bank of Commerce (CIBC)"/>
        <s v="National Bank of Canada"/>
        <s v="Sun Life Financial"/>
        <s v="Power Corporation of Canada"/>
        <s v="Manulife Financial"/>
        <s v="Brookfield Asset Management"/>
        <s v="Fairfax Financial"/>
        <s v="Intact Financial"/>
        <m/>
      </sharedItems>
    </cacheField>
    <cacheField name="Company" numFmtId="0">
      <sharedItems containsBlank="1" count="110">
        <s v="Aluminum Corp of China Ltd"/>
        <s v="ITOCHU Corp"/>
        <s v="Aluminum Corp of China Ltd - A"/>
        <s v="ATCO Ltd"/>
        <s v="Ameren Corp"/>
        <s v="American Electric Power Company"/>
        <s v="AES Corp"/>
        <s v="AltaGas Ltd"/>
        <s v="Air Products and Chemicals Inc"/>
        <s v="Arc Resources Ltd"/>
        <s v="Athabasca Oil Corp"/>
        <s v="Battalion Oil Corp"/>
        <s v="Birchcliff Energy Ltd"/>
        <s v="BP plc"/>
        <s v="Berkshire Hathaway Inc Class A"/>
        <s v="Berkshire Hathaway Inc Class B"/>
        <s v="Berry Corp"/>
        <s v="Carlyle Group Inc"/>
        <s v="Chesapeake Energy Corp"/>
        <s v="Civitas Resources Inc"/>
        <s v="Continential Resources Inc"/>
        <s v="CMS Energy Corp"/>
        <s v="CenterPoint Energy Inc"/>
        <s v="Canadian Natural Resources Ltd"/>
        <s v="ConocoPhillips"/>
        <s v="Crescent Point Energy Corp"/>
        <s v="Crescent Energy Co"/>
        <s v="Cenovus Energy Inc"/>
        <s v="Chevron Corp"/>
        <s v="Dominion Energy Inc"/>
        <s v="DTE Energy Company"/>
        <s v="Duke Energy Corp"/>
        <s v="Ecopetrol SA "/>
        <s v="Enerflex Ltd"/>
        <s v="Emera Inc"/>
        <s v="Enbridge Inc"/>
        <s v="Enel SpA"/>
        <s v="Eni SpA"/>
        <s v="EOG Resources Inc"/>
        <s v="Enterprise Products Partners"/>
        <s v="Equinor ASA"/>
        <s v="EQT Corp"/>
        <s v="Enerplus Corp"/>
        <s v="Energy Transfer LP"/>
        <s v="Equitans Midstream Corp"/>
        <s v="Diamondback Energy Inc"/>
        <s v="FirstEnergy Corp"/>
        <s v="Fortis Inc"/>
        <s v="Galp Energia"/>
        <s v="Glencore PLC"/>
        <s v="Halliburton Co"/>
        <s v="Hess Corp"/>
        <s v="Infraestructura Energetica N"/>
        <s v="Imperial Oil"/>
        <s v="Inter Pipeline Ltd"/>
        <s v="Keyera Corp"/>
        <s v="Kinder Morgan Inc"/>
        <s v="Alliant Energy Corporation"/>
        <s v="MEG Energy Corp"/>
        <s v="Marathon Petroleum Corp"/>
        <s v="Marathon Oil Corp"/>
        <s v="NRG Energy Inc"/>
        <s v="OGE Energy Corp"/>
        <s v="ONEOK Inc"/>
        <s v="Ovintic Inc"/>
        <s v="Occidental Petroleum Corp"/>
        <s v="Plains All American Pipeline"/>
        <s v="Pampa Energia SA"/>
        <s v="PG&amp;E Corp"/>
        <s v="Public Service Enterprise Group Inc"/>
        <s v="Petrobras - Petroleo Bras"/>
        <s v="Payto Exploration and Development Corp"/>
        <s v="Parkland Corp"/>
        <s v="Paramount Resources Ltd"/>
        <s v="Pembina Pipeline Corp"/>
        <s v="Phillips 66"/>
        <s v="Pioneer Natural Resources Co"/>
        <s v="RWE AG "/>
        <s v="Shell Plc"/>
        <s v="Schlumberger Ltd"/>
        <s v="Southern Co"/>
        <s v="Sempra"/>
        <s v="Suncor Energy Inc"/>
        <s v="Southerwestern Energy Co"/>
        <s v="TransAtla Corp"/>
        <s v="Teck Resources Ltd, Class B"/>
        <s v="Tourmaline Oil Corp"/>
        <s v="Targa Resources Corp"/>
        <s v="TC Energy Corp"/>
        <s v="TotalEnergies SE"/>
        <s v="Tamarack Valley Energy Ltd"/>
        <s v="Vermillion Energy Inc."/>
        <s v="Vista Energy SAB"/>
        <s v="Valero Energy Corp"/>
        <s v="Vistra Corp"/>
        <s v="Whitecap Resources Inc"/>
        <s v="Woodside Energy Group Ltd"/>
        <s v="WEC Energy Corp"/>
        <s v="Williams Cos Inc"/>
        <s v="Xcel Energy Inc"/>
        <s v="ExxonMobil Corp"/>
        <s v="Baytex Energy Corp"/>
        <s v="Franco-Nevada Corp"/>
        <s v="Freehold Royalties Ltd"/>
        <s v="Cheniere Energy Inc"/>
        <s v="NuVista Energy Ltd"/>
        <s v="Obsidian Energy Ltd"/>
        <s v="Secure Energy Services Inc"/>
        <s v="Sasol Ltd"/>
        <m/>
      </sharedItems>
    </cacheField>
    <cacheField name="Ticker" numFmtId="0">
      <sharedItems containsBlank="1" containsMixedTypes="1" containsNumber="1" containsInteger="1" minValue="2600" maxValue="601600"/>
    </cacheField>
    <cacheField name="Shareholding" numFmtId="164">
      <sharedItems containsString="0" containsBlank="1" containsNumber="1" containsInteger="1" minValue="0" maxValue="387370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n v="2600"/>
    <n v="0"/>
  </r>
  <r>
    <x v="1"/>
    <x v="0"/>
    <n v="2600"/>
    <n v="0"/>
  </r>
  <r>
    <x v="2"/>
    <x v="0"/>
    <n v="2600"/>
    <n v="0"/>
  </r>
  <r>
    <x v="3"/>
    <x v="0"/>
    <n v="2600"/>
    <n v="0"/>
  </r>
  <r>
    <x v="4"/>
    <x v="0"/>
    <n v="2600"/>
    <n v="77766"/>
  </r>
  <r>
    <x v="5"/>
    <x v="0"/>
    <n v="2600"/>
    <n v="0"/>
  </r>
  <r>
    <x v="6"/>
    <x v="0"/>
    <n v="2600"/>
    <n v="0"/>
  </r>
  <r>
    <x v="7"/>
    <x v="0"/>
    <n v="2600"/>
    <n v="0"/>
  </r>
  <r>
    <x v="8"/>
    <x v="0"/>
    <n v="2600"/>
    <n v="10672700"/>
  </r>
  <r>
    <x v="9"/>
    <x v="0"/>
    <n v="2600"/>
    <n v="0"/>
  </r>
  <r>
    <x v="10"/>
    <x v="0"/>
    <n v="2600"/>
    <n v="0"/>
  </r>
  <r>
    <x v="11"/>
    <x v="0"/>
    <n v="2600"/>
    <n v="0"/>
  </r>
  <r>
    <x v="0"/>
    <x v="1"/>
    <n v="8001"/>
    <n v="1764911"/>
  </r>
  <r>
    <x v="1"/>
    <x v="1"/>
    <n v="8001"/>
    <n v="937889"/>
  </r>
  <r>
    <x v="2"/>
    <x v="1"/>
    <n v="8001"/>
    <n v="4769936"/>
  </r>
  <r>
    <x v="3"/>
    <x v="1"/>
    <n v="8001"/>
    <n v="0"/>
  </r>
  <r>
    <x v="4"/>
    <x v="1"/>
    <n v="8001"/>
    <n v="742547"/>
  </r>
  <r>
    <x v="5"/>
    <x v="1"/>
    <n v="8001"/>
    <n v="0"/>
  </r>
  <r>
    <x v="6"/>
    <x v="1"/>
    <n v="8001"/>
    <n v="0"/>
  </r>
  <r>
    <x v="7"/>
    <x v="1"/>
    <n v="8001"/>
    <n v="586083"/>
  </r>
  <r>
    <x v="8"/>
    <x v="1"/>
    <n v="8001"/>
    <n v="709245"/>
  </r>
  <r>
    <x v="9"/>
    <x v="1"/>
    <n v="8001"/>
    <n v="0"/>
  </r>
  <r>
    <x v="10"/>
    <x v="1"/>
    <n v="8001"/>
    <n v="0"/>
  </r>
  <r>
    <x v="11"/>
    <x v="1"/>
    <n v="8001"/>
    <n v="0"/>
  </r>
  <r>
    <x v="0"/>
    <x v="2"/>
    <n v="601600"/>
    <n v="0"/>
  </r>
  <r>
    <x v="1"/>
    <x v="2"/>
    <n v="601600"/>
    <n v="0"/>
  </r>
  <r>
    <x v="2"/>
    <x v="2"/>
    <n v="601600"/>
    <n v="0"/>
  </r>
  <r>
    <x v="3"/>
    <x v="2"/>
    <n v="601600"/>
    <n v="0"/>
  </r>
  <r>
    <x v="4"/>
    <x v="2"/>
    <n v="601600"/>
    <n v="0"/>
  </r>
  <r>
    <x v="5"/>
    <x v="2"/>
    <n v="601600"/>
    <n v="0"/>
  </r>
  <r>
    <x v="6"/>
    <x v="2"/>
    <n v="601600"/>
    <n v="0"/>
  </r>
  <r>
    <x v="7"/>
    <x v="2"/>
    <n v="601600"/>
    <n v="0"/>
  </r>
  <r>
    <x v="8"/>
    <x v="2"/>
    <n v="601600"/>
    <n v="167600"/>
  </r>
  <r>
    <x v="9"/>
    <x v="2"/>
    <n v="601600"/>
    <n v="0"/>
  </r>
  <r>
    <x v="10"/>
    <x v="2"/>
    <n v="601600"/>
    <n v="0"/>
  </r>
  <r>
    <x v="11"/>
    <x v="2"/>
    <n v="601600"/>
    <n v="0"/>
  </r>
  <r>
    <x v="0"/>
    <x v="3"/>
    <s v="ACO-X"/>
    <n v="10484361"/>
  </r>
  <r>
    <x v="1"/>
    <x v="3"/>
    <s v="ACO-X"/>
    <n v="819462"/>
  </r>
  <r>
    <x v="2"/>
    <x v="3"/>
    <s v="ACO-X"/>
    <n v="1058181"/>
  </r>
  <r>
    <x v="3"/>
    <x v="3"/>
    <s v="ACO-X"/>
    <n v="0"/>
  </r>
  <r>
    <x v="4"/>
    <x v="3"/>
    <s v="ACO-X"/>
    <n v="464631"/>
  </r>
  <r>
    <x v="5"/>
    <x v="3"/>
    <s v="ACO-X"/>
    <n v="175332"/>
  </r>
  <r>
    <x v="6"/>
    <x v="3"/>
    <s v="ACO-X"/>
    <n v="103620"/>
  </r>
  <r>
    <x v="7"/>
    <x v="3"/>
    <s v="ACO-X"/>
    <n v="423039"/>
  </r>
  <r>
    <x v="8"/>
    <x v="3"/>
    <s v="ACO-X"/>
    <n v="67141"/>
  </r>
  <r>
    <x v="9"/>
    <x v="3"/>
    <s v="ACO-X"/>
    <n v="0"/>
  </r>
  <r>
    <x v="10"/>
    <x v="3"/>
    <s v="ACO-X"/>
    <n v="0"/>
  </r>
  <r>
    <x v="11"/>
    <x v="3"/>
    <s v="ACO-X"/>
    <n v="0"/>
  </r>
  <r>
    <x v="0"/>
    <x v="4"/>
    <s v="AEE"/>
    <n v="155603"/>
  </r>
  <r>
    <x v="1"/>
    <x v="4"/>
    <s v="AEE"/>
    <n v="313199"/>
  </r>
  <r>
    <x v="2"/>
    <x v="4"/>
    <s v="AEE"/>
    <n v="210459"/>
  </r>
  <r>
    <x v="3"/>
    <x v="4"/>
    <s v="AEE"/>
    <n v="22663"/>
  </r>
  <r>
    <x v="4"/>
    <x v="4"/>
    <s v="AEE"/>
    <n v="987391"/>
  </r>
  <r>
    <x v="5"/>
    <x v="4"/>
    <s v="AEE"/>
    <n v="17534"/>
  </r>
  <r>
    <x v="6"/>
    <x v="4"/>
    <s v="AEE"/>
    <n v="5795"/>
  </r>
  <r>
    <x v="7"/>
    <x v="4"/>
    <s v="AEE"/>
    <n v="663236"/>
  </r>
  <r>
    <x v="8"/>
    <x v="4"/>
    <s v="AEE"/>
    <n v="547523"/>
  </r>
  <r>
    <x v="9"/>
    <x v="4"/>
    <s v="AEE"/>
    <n v="1365478"/>
  </r>
  <r>
    <x v="10"/>
    <x v="4"/>
    <s v="AEE"/>
    <n v="0"/>
  </r>
  <r>
    <x v="11"/>
    <x v="4"/>
    <s v="AEE"/>
    <n v="0"/>
  </r>
  <r>
    <x v="0"/>
    <x v="5"/>
    <s v="AEP"/>
    <n v="4578393"/>
  </r>
  <r>
    <x v="1"/>
    <x v="5"/>
    <s v="AEP"/>
    <n v="566775"/>
  </r>
  <r>
    <x v="2"/>
    <x v="5"/>
    <s v="AEP"/>
    <n v="662598"/>
  </r>
  <r>
    <x v="3"/>
    <x v="5"/>
    <s v="AEP"/>
    <n v="736515"/>
  </r>
  <r>
    <x v="4"/>
    <x v="5"/>
    <s v="AEP"/>
    <n v="1280269"/>
  </r>
  <r>
    <x v="5"/>
    <x v="5"/>
    <s v="AEP"/>
    <n v="86971"/>
  </r>
  <r>
    <x v="6"/>
    <x v="5"/>
    <s v="AEP"/>
    <n v="233084"/>
  </r>
  <r>
    <x v="7"/>
    <x v="5"/>
    <s v="AEP"/>
    <n v="1882677"/>
  </r>
  <r>
    <x v="8"/>
    <x v="5"/>
    <s v="AEP"/>
    <n v="866068"/>
  </r>
  <r>
    <x v="9"/>
    <x v="5"/>
    <s v="AEP"/>
    <n v="2023063"/>
  </r>
  <r>
    <x v="10"/>
    <x v="5"/>
    <s v="AEP"/>
    <n v="0"/>
  </r>
  <r>
    <x v="11"/>
    <x v="5"/>
    <s v="AEP"/>
    <n v="0"/>
  </r>
  <r>
    <x v="0"/>
    <x v="6"/>
    <s v="AES"/>
    <n v="980973"/>
  </r>
  <r>
    <x v="1"/>
    <x v="6"/>
    <s v="AES"/>
    <n v="1258886"/>
  </r>
  <r>
    <x v="2"/>
    <x v="6"/>
    <s v="AES"/>
    <n v="592396"/>
  </r>
  <r>
    <x v="3"/>
    <x v="6"/>
    <s v="AES"/>
    <n v="95224"/>
  </r>
  <r>
    <x v="4"/>
    <x v="6"/>
    <s v="AES"/>
    <n v="341699"/>
  </r>
  <r>
    <x v="5"/>
    <x v="6"/>
    <s v="AES"/>
    <n v="20526"/>
  </r>
  <r>
    <x v="6"/>
    <x v="6"/>
    <s v="AES"/>
    <n v="56057"/>
  </r>
  <r>
    <x v="7"/>
    <x v="6"/>
    <s v="AES"/>
    <n v="1421066"/>
  </r>
  <r>
    <x v="8"/>
    <x v="6"/>
    <s v="AES"/>
    <n v="1272925"/>
  </r>
  <r>
    <x v="9"/>
    <x v="6"/>
    <s v="AES"/>
    <n v="0"/>
  </r>
  <r>
    <x v="10"/>
    <x v="6"/>
    <s v="AES"/>
    <n v="0"/>
  </r>
  <r>
    <x v="11"/>
    <x v="6"/>
    <s v="AES"/>
    <n v="0"/>
  </r>
  <r>
    <x v="0"/>
    <x v="7"/>
    <s v="ALA"/>
    <n v="29972922"/>
  </r>
  <r>
    <x v="1"/>
    <x v="7"/>
    <s v="ALA"/>
    <n v="5611119"/>
  </r>
  <r>
    <x v="2"/>
    <x v="7"/>
    <s v="ALA"/>
    <n v="2517412"/>
  </r>
  <r>
    <x v="3"/>
    <x v="7"/>
    <s v="ALA"/>
    <n v="0"/>
  </r>
  <r>
    <x v="4"/>
    <x v="7"/>
    <s v="ALA"/>
    <n v="4697706"/>
  </r>
  <r>
    <x v="5"/>
    <x v="7"/>
    <s v="ALA"/>
    <n v="653581"/>
  </r>
  <r>
    <x v="6"/>
    <x v="7"/>
    <s v="ALA"/>
    <n v="396796"/>
  </r>
  <r>
    <x v="7"/>
    <x v="7"/>
    <s v="ALA"/>
    <n v="584210"/>
  </r>
  <r>
    <x v="8"/>
    <x v="7"/>
    <s v="ALA"/>
    <n v="140002"/>
  </r>
  <r>
    <x v="9"/>
    <x v="7"/>
    <s v="ALA"/>
    <n v="1781691"/>
  </r>
  <r>
    <x v="10"/>
    <x v="7"/>
    <s v="ALA"/>
    <n v="0"/>
  </r>
  <r>
    <x v="11"/>
    <x v="7"/>
    <s v="ALA"/>
    <n v="0"/>
  </r>
  <r>
    <x v="0"/>
    <x v="8"/>
    <s v="APD"/>
    <n v="705935"/>
  </r>
  <r>
    <x v="1"/>
    <x v="8"/>
    <s v="APD"/>
    <n v="765436"/>
  </r>
  <r>
    <x v="2"/>
    <x v="8"/>
    <s v="APD"/>
    <n v="472273"/>
  </r>
  <r>
    <x v="3"/>
    <x v="8"/>
    <s v="APD"/>
    <n v="75636"/>
  </r>
  <r>
    <x v="4"/>
    <x v="8"/>
    <s v="APD"/>
    <n v="150591"/>
  </r>
  <r>
    <x v="5"/>
    <x v="8"/>
    <s v="APD"/>
    <n v="48733"/>
  </r>
  <r>
    <x v="6"/>
    <x v="8"/>
    <s v="APD"/>
    <n v="78534"/>
  </r>
  <r>
    <x v="7"/>
    <x v="8"/>
    <s v="APD"/>
    <n v="427431"/>
  </r>
  <r>
    <x v="8"/>
    <x v="8"/>
    <s v="APD"/>
    <n v="164531"/>
  </r>
  <r>
    <x v="9"/>
    <x v="8"/>
    <s v="APD"/>
    <n v="0"/>
  </r>
  <r>
    <x v="10"/>
    <x v="8"/>
    <s v="APD"/>
    <n v="0"/>
  </r>
  <r>
    <x v="11"/>
    <x v="8"/>
    <s v="APD"/>
    <n v="22600"/>
  </r>
  <r>
    <x v="0"/>
    <x v="9"/>
    <s v="ARX"/>
    <n v="39291153"/>
  </r>
  <r>
    <x v="1"/>
    <x v="9"/>
    <s v="ARX"/>
    <n v="1281490"/>
  </r>
  <r>
    <x v="2"/>
    <x v="9"/>
    <s v="ARX"/>
    <n v="7499646"/>
  </r>
  <r>
    <x v="3"/>
    <x v="9"/>
    <s v="ARX"/>
    <n v="0"/>
  </r>
  <r>
    <x v="4"/>
    <x v="9"/>
    <s v="ARX"/>
    <n v="7620563"/>
  </r>
  <r>
    <x v="5"/>
    <x v="9"/>
    <s v="ARX"/>
    <n v="1435737"/>
  </r>
  <r>
    <x v="6"/>
    <x v="9"/>
    <s v="ARX"/>
    <n v="901610"/>
  </r>
  <r>
    <x v="7"/>
    <x v="9"/>
    <s v="ARX"/>
    <n v="14583025"/>
  </r>
  <r>
    <x v="8"/>
    <x v="9"/>
    <s v="ARX"/>
    <n v="8425743"/>
  </r>
  <r>
    <x v="9"/>
    <x v="9"/>
    <s v="ARX"/>
    <n v="0"/>
  </r>
  <r>
    <x v="10"/>
    <x v="9"/>
    <s v="ARX"/>
    <n v="0"/>
  </r>
  <r>
    <x v="11"/>
    <x v="9"/>
    <s v="ARX"/>
    <n v="0"/>
  </r>
  <r>
    <x v="0"/>
    <x v="10"/>
    <s v="ATH CN"/>
    <n v="229615"/>
  </r>
  <r>
    <x v="1"/>
    <x v="10"/>
    <s v="ATH CN"/>
    <n v="0"/>
  </r>
  <r>
    <x v="2"/>
    <x v="10"/>
    <s v="ATH CN"/>
    <n v="2350516"/>
  </r>
  <r>
    <x v="3"/>
    <x v="10"/>
    <s v="ATH CN"/>
    <n v="0"/>
  </r>
  <r>
    <x v="4"/>
    <x v="10"/>
    <s v="ATH CN"/>
    <n v="966358"/>
  </r>
  <r>
    <x v="5"/>
    <x v="10"/>
    <s v="ATH CN"/>
    <n v="0"/>
  </r>
  <r>
    <x v="6"/>
    <x v="10"/>
    <s v="ATH CN"/>
    <n v="842202"/>
  </r>
  <r>
    <x v="7"/>
    <x v="10"/>
    <s v="ATH CN"/>
    <n v="214817"/>
  </r>
  <r>
    <x v="8"/>
    <x v="10"/>
    <s v="ATH CN"/>
    <n v="186631"/>
  </r>
  <r>
    <x v="9"/>
    <x v="10"/>
    <s v="ATH CN"/>
    <n v="0"/>
  </r>
  <r>
    <x v="10"/>
    <x v="10"/>
    <s v="ATH CN"/>
    <n v="0"/>
  </r>
  <r>
    <x v="11"/>
    <x v="10"/>
    <s v="ATH CN"/>
    <n v="0"/>
  </r>
  <r>
    <x v="0"/>
    <x v="11"/>
    <s v="BATL US"/>
    <n v="3909"/>
  </r>
  <r>
    <x v="1"/>
    <x v="11"/>
    <s v="BATL US"/>
    <n v="19594"/>
  </r>
  <r>
    <x v="2"/>
    <x v="11"/>
    <s v="BATL US"/>
    <n v="0"/>
  </r>
  <r>
    <x v="3"/>
    <x v="11"/>
    <s v="BATL US"/>
    <n v="0"/>
  </r>
  <r>
    <x v="4"/>
    <x v="11"/>
    <s v="BATL US"/>
    <n v="0"/>
  </r>
  <r>
    <x v="5"/>
    <x v="11"/>
    <s v="BATL US"/>
    <n v="0"/>
  </r>
  <r>
    <x v="6"/>
    <x v="11"/>
    <s v="BATL US"/>
    <n v="0"/>
  </r>
  <r>
    <x v="7"/>
    <x v="11"/>
    <s v="BATL US"/>
    <n v="123"/>
  </r>
  <r>
    <x v="8"/>
    <x v="11"/>
    <s v="BATL US"/>
    <n v="62"/>
  </r>
  <r>
    <x v="9"/>
    <x v="11"/>
    <s v="BATL US"/>
    <n v="0"/>
  </r>
  <r>
    <x v="10"/>
    <x v="11"/>
    <s v="BATL US"/>
    <n v="0"/>
  </r>
  <r>
    <x v="11"/>
    <x v="11"/>
    <s v="BATL US"/>
    <n v="0"/>
  </r>
  <r>
    <x v="0"/>
    <x v="12"/>
    <s v="BIR CN"/>
    <n v="1653152"/>
  </r>
  <r>
    <x v="1"/>
    <x v="12"/>
    <s v="BIR CN"/>
    <n v="0"/>
  </r>
  <r>
    <x v="2"/>
    <x v="12"/>
    <s v="BIR CN"/>
    <n v="1786347"/>
  </r>
  <r>
    <x v="3"/>
    <x v="12"/>
    <s v="BIR CN"/>
    <n v="0"/>
  </r>
  <r>
    <x v="4"/>
    <x v="12"/>
    <s v="BIR CN"/>
    <n v="755272"/>
  </r>
  <r>
    <x v="5"/>
    <x v="12"/>
    <s v="BIR CN"/>
    <n v="0"/>
  </r>
  <r>
    <x v="6"/>
    <x v="12"/>
    <s v="BIR CN"/>
    <n v="378534"/>
  </r>
  <r>
    <x v="7"/>
    <x v="12"/>
    <s v="BIR CN"/>
    <n v="404755"/>
  </r>
  <r>
    <x v="8"/>
    <x v="12"/>
    <s v="BIR CN"/>
    <n v="235859"/>
  </r>
  <r>
    <x v="9"/>
    <x v="12"/>
    <s v="BIR CN"/>
    <n v="0"/>
  </r>
  <r>
    <x v="10"/>
    <x v="12"/>
    <s v="BIR CN"/>
    <n v="0"/>
  </r>
  <r>
    <x v="11"/>
    <x v="12"/>
    <s v="BIR CN"/>
    <n v="0"/>
  </r>
  <r>
    <x v="0"/>
    <x v="13"/>
    <s v="BP / LN"/>
    <n v="14909266"/>
  </r>
  <r>
    <x v="1"/>
    <x v="13"/>
    <s v="BP / LN"/>
    <n v="46402668"/>
  </r>
  <r>
    <x v="2"/>
    <x v="13"/>
    <s v="BP / LN"/>
    <n v="5917835"/>
  </r>
  <r>
    <x v="3"/>
    <x v="13"/>
    <s v="BP / LN"/>
    <n v="10992453"/>
  </r>
  <r>
    <x v="4"/>
    <x v="13"/>
    <s v="BP / LN"/>
    <n v="40990878"/>
  </r>
  <r>
    <x v="5"/>
    <x v="13"/>
    <s v="BP / LN"/>
    <n v="650340"/>
  </r>
  <r>
    <x v="6"/>
    <x v="13"/>
    <s v="BP / LN"/>
    <n v="0"/>
  </r>
  <r>
    <x v="7"/>
    <x v="13"/>
    <s v="BP / LN"/>
    <n v="14332134"/>
  </r>
  <r>
    <x v="8"/>
    <x v="13"/>
    <s v="BP / LN"/>
    <n v="24797774"/>
  </r>
  <r>
    <x v="9"/>
    <x v="13"/>
    <s v="BP / LN"/>
    <n v="0"/>
  </r>
  <r>
    <x v="10"/>
    <x v="13"/>
    <s v="BP / LN"/>
    <n v="0"/>
  </r>
  <r>
    <x v="11"/>
    <x v="13"/>
    <s v="BP / LN"/>
    <n v="0"/>
  </r>
  <r>
    <x v="0"/>
    <x v="14"/>
    <s v="BRK/A"/>
    <n v="294"/>
  </r>
  <r>
    <x v="1"/>
    <x v="14"/>
    <s v="BRK/A"/>
    <n v="0"/>
  </r>
  <r>
    <x v="2"/>
    <x v="14"/>
    <s v="BRK/A"/>
    <n v="230"/>
  </r>
  <r>
    <x v="3"/>
    <x v="14"/>
    <s v="BRK/A"/>
    <n v="10"/>
  </r>
  <r>
    <x v="4"/>
    <x v="14"/>
    <s v="BRK/A"/>
    <n v="44"/>
  </r>
  <r>
    <x v="5"/>
    <x v="14"/>
    <s v="BRK/A"/>
    <n v="6"/>
  </r>
  <r>
    <x v="6"/>
    <x v="14"/>
    <s v="BRK/A"/>
    <n v="0"/>
  </r>
  <r>
    <x v="7"/>
    <x v="14"/>
    <s v="BRK/A"/>
    <n v="17"/>
  </r>
  <r>
    <x v="8"/>
    <x v="14"/>
    <s v="BRK/A"/>
    <n v="11"/>
  </r>
  <r>
    <x v="9"/>
    <x v="14"/>
    <s v="BRK/A"/>
    <n v="0"/>
  </r>
  <r>
    <x v="10"/>
    <x v="14"/>
    <s v="BRK/A"/>
    <n v="1"/>
  </r>
  <r>
    <x v="11"/>
    <x v="14"/>
    <s v="BRK/A"/>
    <n v="0"/>
  </r>
  <r>
    <x v="0"/>
    <x v="15"/>
    <s v="BRK/B"/>
    <n v="7667522"/>
  </r>
  <r>
    <x v="1"/>
    <x v="15"/>
    <s v="BRK/B"/>
    <n v="1636387"/>
  </r>
  <r>
    <x v="2"/>
    <x v="15"/>
    <s v="BRK/B"/>
    <n v="1581360"/>
  </r>
  <r>
    <x v="3"/>
    <x v="15"/>
    <s v="BRK/B"/>
    <n v="706792"/>
  </r>
  <r>
    <x v="4"/>
    <x v="15"/>
    <s v="BRK/B"/>
    <n v="2384435"/>
  </r>
  <r>
    <x v="5"/>
    <x v="15"/>
    <s v="BRK/B"/>
    <n v="593883"/>
  </r>
  <r>
    <x v="6"/>
    <x v="15"/>
    <s v="BRK/B"/>
    <n v="12601"/>
  </r>
  <r>
    <x v="7"/>
    <x v="15"/>
    <s v="BRK/B"/>
    <n v="3232336"/>
  </r>
  <r>
    <x v="8"/>
    <x v="15"/>
    <s v="BRK/B"/>
    <n v="2029174"/>
  </r>
  <r>
    <x v="9"/>
    <x v="15"/>
    <s v="BRK/B"/>
    <n v="20138"/>
  </r>
  <r>
    <x v="10"/>
    <x v="15"/>
    <s v="BRK/B"/>
    <n v="0"/>
  </r>
  <r>
    <x v="11"/>
    <x v="15"/>
    <s v="BRK/B"/>
    <n v="5200"/>
  </r>
  <r>
    <x v="0"/>
    <x v="16"/>
    <s v="BRY US"/>
    <n v="8569"/>
  </r>
  <r>
    <x v="1"/>
    <x v="16"/>
    <s v="BRY US"/>
    <n v="0"/>
  </r>
  <r>
    <x v="2"/>
    <x v="16"/>
    <s v="BRY US"/>
    <n v="0"/>
  </r>
  <r>
    <x v="3"/>
    <x v="16"/>
    <s v="BRY US"/>
    <n v="0"/>
  </r>
  <r>
    <x v="4"/>
    <x v="16"/>
    <s v="BRY US"/>
    <n v="0"/>
  </r>
  <r>
    <x v="5"/>
    <x v="16"/>
    <s v="BRY US"/>
    <n v="0"/>
  </r>
  <r>
    <x v="6"/>
    <x v="16"/>
    <s v="BRY US"/>
    <n v="0"/>
  </r>
  <r>
    <x v="7"/>
    <x v="16"/>
    <s v="BRY US"/>
    <n v="115505"/>
  </r>
  <r>
    <x v="8"/>
    <x v="16"/>
    <s v="BRY US"/>
    <n v="29425"/>
  </r>
  <r>
    <x v="9"/>
    <x v="16"/>
    <s v="BRY US"/>
    <n v="0"/>
  </r>
  <r>
    <x v="10"/>
    <x v="16"/>
    <s v="BRY US"/>
    <n v="0"/>
  </r>
  <r>
    <x v="11"/>
    <x v="16"/>
    <s v="BRY US"/>
    <n v="0"/>
  </r>
  <r>
    <x v="0"/>
    <x v="17"/>
    <s v="CG US"/>
    <n v="293174"/>
  </r>
  <r>
    <x v="1"/>
    <x v="17"/>
    <s v="CG US"/>
    <n v="315970"/>
  </r>
  <r>
    <x v="2"/>
    <x v="17"/>
    <s v="CG US"/>
    <n v="248523"/>
  </r>
  <r>
    <x v="3"/>
    <x v="17"/>
    <s v="CG US"/>
    <n v="1272015"/>
  </r>
  <r>
    <x v="4"/>
    <x v="17"/>
    <s v="CG US"/>
    <n v="638331"/>
  </r>
  <r>
    <x v="5"/>
    <x v="17"/>
    <s v="CG US"/>
    <n v="2087542"/>
  </r>
  <r>
    <x v="6"/>
    <x v="17"/>
    <s v="CG US"/>
    <n v="0"/>
  </r>
  <r>
    <x v="7"/>
    <x v="17"/>
    <s v="CG US"/>
    <n v="425588"/>
  </r>
  <r>
    <x v="8"/>
    <x v="17"/>
    <s v="CG US"/>
    <n v="8217"/>
  </r>
  <r>
    <x v="9"/>
    <x v="17"/>
    <s v="CG US"/>
    <n v="233185"/>
  </r>
  <r>
    <x v="10"/>
    <x v="17"/>
    <s v="CG US"/>
    <n v="0"/>
  </r>
  <r>
    <x v="11"/>
    <x v="17"/>
    <s v="CG US"/>
    <n v="0"/>
  </r>
  <r>
    <x v="0"/>
    <x v="18"/>
    <s v="CHK US"/>
    <n v="123763"/>
  </r>
  <r>
    <x v="1"/>
    <x v="18"/>
    <s v="CHK US"/>
    <n v="43567"/>
  </r>
  <r>
    <x v="2"/>
    <x v="18"/>
    <s v="CHK US"/>
    <n v="45862"/>
  </r>
  <r>
    <x v="3"/>
    <x v="18"/>
    <s v="CHK US"/>
    <n v="5859"/>
  </r>
  <r>
    <x v="4"/>
    <x v="18"/>
    <s v="CHK US"/>
    <n v="6022"/>
  </r>
  <r>
    <x v="5"/>
    <x v="18"/>
    <s v="CHK US"/>
    <n v="4785"/>
  </r>
  <r>
    <x v="6"/>
    <x v="18"/>
    <s v="CHK US"/>
    <n v="15354"/>
  </r>
  <r>
    <x v="7"/>
    <x v="18"/>
    <s v="CHK US"/>
    <n v="271602"/>
  </r>
  <r>
    <x v="8"/>
    <x v="18"/>
    <s v="CHK US"/>
    <n v="4908"/>
  </r>
  <r>
    <x v="9"/>
    <x v="18"/>
    <s v="CHK US"/>
    <n v="1461"/>
  </r>
  <r>
    <x v="10"/>
    <x v="18"/>
    <s v="CHK US"/>
    <n v="0"/>
  </r>
  <r>
    <x v="11"/>
    <x v="18"/>
    <s v="CHK US"/>
    <n v="0"/>
  </r>
  <r>
    <x v="0"/>
    <x v="19"/>
    <s v="CIVI US"/>
    <n v="110537"/>
  </r>
  <r>
    <x v="1"/>
    <x v="19"/>
    <s v="CIVI US"/>
    <n v="13335"/>
  </r>
  <r>
    <x v="2"/>
    <x v="19"/>
    <s v="CIVI US"/>
    <n v="0"/>
  </r>
  <r>
    <x v="3"/>
    <x v="19"/>
    <s v="CIVI US"/>
    <n v="0"/>
  </r>
  <r>
    <x v="4"/>
    <x v="19"/>
    <s v="CIVI US"/>
    <n v="2014"/>
  </r>
  <r>
    <x v="5"/>
    <x v="19"/>
    <s v="CIVI US"/>
    <n v="0"/>
  </r>
  <r>
    <x v="6"/>
    <x v="19"/>
    <s v="CIVI US"/>
    <n v="228"/>
  </r>
  <r>
    <x v="7"/>
    <x v="19"/>
    <s v="CIVI US"/>
    <n v="119494"/>
  </r>
  <r>
    <x v="8"/>
    <x v="19"/>
    <s v="CIVI US"/>
    <n v="29414"/>
  </r>
  <r>
    <x v="9"/>
    <x v="19"/>
    <s v="CIVI US"/>
    <n v="22080"/>
  </r>
  <r>
    <x v="10"/>
    <x v="19"/>
    <s v="CIVI US"/>
    <n v="0"/>
  </r>
  <r>
    <x v="11"/>
    <x v="19"/>
    <s v="CIVI US"/>
    <n v="0"/>
  </r>
  <r>
    <x v="0"/>
    <x v="20"/>
    <s v="CLR US"/>
    <n v="0"/>
  </r>
  <r>
    <x v="1"/>
    <x v="20"/>
    <s v="CLR US"/>
    <n v="0"/>
  </r>
  <r>
    <x v="2"/>
    <x v="20"/>
    <s v="CLR US"/>
    <n v="0"/>
  </r>
  <r>
    <x v="3"/>
    <x v="20"/>
    <s v="CLR US"/>
    <n v="0"/>
  </r>
  <r>
    <x v="4"/>
    <x v="20"/>
    <s v="CLR US"/>
    <n v="0"/>
  </r>
  <r>
    <x v="5"/>
    <x v="20"/>
    <s v="CLR US"/>
    <n v="0"/>
  </r>
  <r>
    <x v="6"/>
    <x v="20"/>
    <s v="CLR US"/>
    <n v="0"/>
  </r>
  <r>
    <x v="7"/>
    <x v="20"/>
    <s v="CLR US"/>
    <n v="0"/>
  </r>
  <r>
    <x v="8"/>
    <x v="20"/>
    <s v="CLR US"/>
    <n v="0"/>
  </r>
  <r>
    <x v="9"/>
    <x v="20"/>
    <s v="CLR US"/>
    <n v="0"/>
  </r>
  <r>
    <x v="10"/>
    <x v="20"/>
    <s v="CLR US"/>
    <n v="0"/>
  </r>
  <r>
    <x v="11"/>
    <x v="20"/>
    <s v="CLR US"/>
    <n v="0"/>
  </r>
  <r>
    <x v="0"/>
    <x v="21"/>
    <s v="CMS US"/>
    <n v="724609"/>
  </r>
  <r>
    <x v="1"/>
    <x v="21"/>
    <s v="CMS US"/>
    <n v="1750954"/>
  </r>
  <r>
    <x v="2"/>
    <x v="21"/>
    <s v="CMS US"/>
    <n v="994372"/>
  </r>
  <r>
    <x v="3"/>
    <x v="21"/>
    <s v="CMS US"/>
    <n v="30978"/>
  </r>
  <r>
    <x v="4"/>
    <x v="21"/>
    <s v="CMS US"/>
    <n v="664387"/>
  </r>
  <r>
    <x v="5"/>
    <x v="21"/>
    <s v="CMS US"/>
    <n v="84140"/>
  </r>
  <r>
    <x v="6"/>
    <x v="21"/>
    <s v="CMS US"/>
    <n v="14371"/>
  </r>
  <r>
    <x v="7"/>
    <x v="21"/>
    <s v="CMS US"/>
    <n v="559746"/>
  </r>
  <r>
    <x v="8"/>
    <x v="21"/>
    <s v="CMS US"/>
    <n v="236163"/>
  </r>
  <r>
    <x v="9"/>
    <x v="21"/>
    <s v="CMS US"/>
    <n v="0"/>
  </r>
  <r>
    <x v="10"/>
    <x v="21"/>
    <s v="CMS US"/>
    <n v="0"/>
  </r>
  <r>
    <x v="11"/>
    <x v="21"/>
    <s v="CMS US"/>
    <n v="39200"/>
  </r>
  <r>
    <x v="0"/>
    <x v="22"/>
    <s v="CNP US"/>
    <n v="552726"/>
  </r>
  <r>
    <x v="1"/>
    <x v="22"/>
    <s v="CNP US"/>
    <n v="894769"/>
  </r>
  <r>
    <x v="2"/>
    <x v="22"/>
    <s v="CNP US"/>
    <n v="575053"/>
  </r>
  <r>
    <x v="3"/>
    <x v="22"/>
    <s v="CNP US"/>
    <n v="52033"/>
  </r>
  <r>
    <x v="4"/>
    <x v="22"/>
    <s v="CNP US"/>
    <n v="587620"/>
  </r>
  <r>
    <x v="5"/>
    <x v="22"/>
    <s v="CNP US"/>
    <n v="42917"/>
  </r>
  <r>
    <x v="6"/>
    <x v="22"/>
    <s v="CNP US"/>
    <n v="13313"/>
  </r>
  <r>
    <x v="7"/>
    <x v="22"/>
    <s v="CNP US"/>
    <n v="1436346"/>
  </r>
  <r>
    <x v="8"/>
    <x v="22"/>
    <s v="CNP US"/>
    <n v="1964247"/>
  </r>
  <r>
    <x v="9"/>
    <x v="22"/>
    <s v="CNP US"/>
    <n v="6981882"/>
  </r>
  <r>
    <x v="10"/>
    <x v="22"/>
    <s v="CNP US"/>
    <n v="0"/>
  </r>
  <r>
    <x v="11"/>
    <x v="22"/>
    <s v="CNP US"/>
    <n v="0"/>
  </r>
  <r>
    <x v="0"/>
    <x v="23"/>
    <s v="CNQ CN"/>
    <n v="58167452"/>
  </r>
  <r>
    <x v="1"/>
    <x v="23"/>
    <s v="CNQ CN"/>
    <n v="25433977"/>
  </r>
  <r>
    <x v="2"/>
    <x v="23"/>
    <s v="CNQ CN"/>
    <n v="28553831"/>
  </r>
  <r>
    <x v="3"/>
    <x v="23"/>
    <s v="CNQ CN"/>
    <n v="21651316"/>
  </r>
  <r>
    <x v="4"/>
    <x v="23"/>
    <s v="CNQ CN"/>
    <n v="31907451"/>
  </r>
  <r>
    <x v="5"/>
    <x v="23"/>
    <s v="CNQ CN"/>
    <n v="12614963"/>
  </r>
  <r>
    <x v="6"/>
    <x v="23"/>
    <s v="CNQ CN"/>
    <n v="2153866"/>
  </r>
  <r>
    <x v="7"/>
    <x v="23"/>
    <s v="CNQ CN"/>
    <n v="19102692"/>
  </r>
  <r>
    <x v="8"/>
    <x v="23"/>
    <s v="CNQ CN"/>
    <n v="10194344"/>
  </r>
  <r>
    <x v="9"/>
    <x v="23"/>
    <s v="CNQ CN"/>
    <n v="0"/>
  </r>
  <r>
    <x v="10"/>
    <x v="23"/>
    <s v="CNQ CN"/>
    <n v="0"/>
  </r>
  <r>
    <x v="11"/>
    <x v="23"/>
    <s v="CNQ CN"/>
    <n v="931340"/>
  </r>
  <r>
    <x v="0"/>
    <x v="24"/>
    <s v="COP US"/>
    <n v="4729238"/>
  </r>
  <r>
    <x v="1"/>
    <x v="24"/>
    <s v="COP US"/>
    <n v="2059766"/>
  </r>
  <r>
    <x v="2"/>
    <x v="24"/>
    <s v="COP US"/>
    <n v="3383045"/>
  </r>
  <r>
    <x v="3"/>
    <x v="24"/>
    <s v="COP US"/>
    <n v="764691"/>
  </r>
  <r>
    <x v="4"/>
    <x v="24"/>
    <s v="COP US"/>
    <n v="3014999"/>
  </r>
  <r>
    <x v="5"/>
    <x v="24"/>
    <s v="COP US"/>
    <n v="99052"/>
  </r>
  <r>
    <x v="6"/>
    <x v="24"/>
    <s v="COP US"/>
    <n v="764895"/>
  </r>
  <r>
    <x v="7"/>
    <x v="24"/>
    <s v="COP US"/>
    <n v="2587142"/>
  </r>
  <r>
    <x v="8"/>
    <x v="24"/>
    <s v="COP US"/>
    <n v="2275689"/>
  </r>
  <r>
    <x v="9"/>
    <x v="24"/>
    <s v="COP US"/>
    <n v="0"/>
  </r>
  <r>
    <x v="10"/>
    <x v="24"/>
    <s v="COP US"/>
    <n v="0"/>
  </r>
  <r>
    <x v="11"/>
    <x v="24"/>
    <s v="COP US"/>
    <n v="0"/>
  </r>
  <r>
    <x v="0"/>
    <x v="25"/>
    <s v="CPG CN"/>
    <n v="3450810"/>
  </r>
  <r>
    <x v="1"/>
    <x v="25"/>
    <s v="CPG CN"/>
    <n v="12658119"/>
  </r>
  <r>
    <x v="2"/>
    <x v="25"/>
    <s v="CPG CN"/>
    <n v="7458956"/>
  </r>
  <r>
    <x v="3"/>
    <x v="25"/>
    <s v="CPG CN"/>
    <n v="3740177"/>
  </r>
  <r>
    <x v="4"/>
    <x v="25"/>
    <s v="CPG CN"/>
    <n v="17136437"/>
  </r>
  <r>
    <x v="5"/>
    <x v="25"/>
    <s v="CPG CN"/>
    <n v="2166200"/>
  </r>
  <r>
    <x v="6"/>
    <x v="25"/>
    <s v="CPG CN"/>
    <n v="789724"/>
  </r>
  <r>
    <x v="7"/>
    <x v="25"/>
    <s v="CPG CN"/>
    <n v="190436"/>
  </r>
  <r>
    <x v="8"/>
    <x v="25"/>
    <s v="CPG CN"/>
    <n v="3037968"/>
  </r>
  <r>
    <x v="9"/>
    <x v="25"/>
    <s v="CPG CN"/>
    <n v="0"/>
  </r>
  <r>
    <x v="10"/>
    <x v="25"/>
    <s v="CPG CN"/>
    <n v="0"/>
  </r>
  <r>
    <x v="11"/>
    <x v="25"/>
    <s v="CPG CN"/>
    <n v="4211900"/>
  </r>
  <r>
    <x v="0"/>
    <x v="26"/>
    <s v="CRGY US"/>
    <n v="6405"/>
  </r>
  <r>
    <x v="1"/>
    <x v="26"/>
    <s v="CRGY US"/>
    <n v="0"/>
  </r>
  <r>
    <x v="2"/>
    <x v="26"/>
    <s v="CRGY US"/>
    <n v="0"/>
  </r>
  <r>
    <x v="3"/>
    <x v="26"/>
    <s v="CRGY US"/>
    <n v="0"/>
  </r>
  <r>
    <x v="4"/>
    <x v="26"/>
    <s v="CRGY US"/>
    <n v="1143"/>
  </r>
  <r>
    <x v="5"/>
    <x v="26"/>
    <s v="CRGY US"/>
    <n v="0"/>
  </r>
  <r>
    <x v="6"/>
    <x v="26"/>
    <s v="CRGY US"/>
    <n v="0"/>
  </r>
  <r>
    <x v="7"/>
    <x v="26"/>
    <s v="CRGY US"/>
    <n v="41880"/>
  </r>
  <r>
    <x v="8"/>
    <x v="26"/>
    <s v="CRGY US"/>
    <n v="14265"/>
  </r>
  <r>
    <x v="9"/>
    <x v="26"/>
    <s v="CRGY US"/>
    <n v="0"/>
  </r>
  <r>
    <x v="10"/>
    <x v="26"/>
    <s v="CRGY US"/>
    <n v="0"/>
  </r>
  <r>
    <x v="11"/>
    <x v="26"/>
    <s v="CRGY US"/>
    <n v="0"/>
  </r>
  <r>
    <x v="0"/>
    <x v="27"/>
    <s v="CVE CN"/>
    <n v="38970128"/>
  </r>
  <r>
    <x v="1"/>
    <x v="27"/>
    <s v="CVE CN"/>
    <n v="13284771"/>
  </r>
  <r>
    <x v="2"/>
    <x v="27"/>
    <s v="CVE CN"/>
    <n v="41107777"/>
  </r>
  <r>
    <x v="3"/>
    <x v="27"/>
    <s v="CVE CN"/>
    <n v="15826264"/>
  </r>
  <r>
    <x v="4"/>
    <x v="27"/>
    <s v="CVE CN"/>
    <n v="38996175"/>
  </r>
  <r>
    <x v="5"/>
    <x v="27"/>
    <s v="CVE CN"/>
    <n v="0"/>
  </r>
  <r>
    <x v="6"/>
    <x v="27"/>
    <s v="CVE CN"/>
    <n v="2557997"/>
  </r>
  <r>
    <x v="7"/>
    <x v="27"/>
    <s v="CVE CN"/>
    <n v="16483776"/>
  </r>
  <r>
    <x v="8"/>
    <x v="27"/>
    <s v="CVE CN"/>
    <n v="7959318"/>
  </r>
  <r>
    <x v="9"/>
    <x v="27"/>
    <s v="CVE CN"/>
    <n v="0"/>
  </r>
  <r>
    <x v="10"/>
    <x v="27"/>
    <s v="CVE CN"/>
    <n v="0"/>
  </r>
  <r>
    <x v="11"/>
    <x v="27"/>
    <s v="CVE CN"/>
    <n v="2188758"/>
  </r>
  <r>
    <x v="0"/>
    <x v="28"/>
    <s v="CVX US"/>
    <n v="9559298"/>
  </r>
  <r>
    <x v="1"/>
    <x v="28"/>
    <s v="CVX US"/>
    <n v="2625760"/>
  </r>
  <r>
    <x v="2"/>
    <x v="28"/>
    <s v="CVX US"/>
    <n v="5312961"/>
  </r>
  <r>
    <x v="3"/>
    <x v="28"/>
    <s v="CVX US"/>
    <n v="670591"/>
  </r>
  <r>
    <x v="4"/>
    <x v="28"/>
    <s v="CVX US"/>
    <n v="4129369"/>
  </r>
  <r>
    <x v="5"/>
    <x v="28"/>
    <s v="CVX US"/>
    <n v="262104"/>
  </r>
  <r>
    <x v="6"/>
    <x v="28"/>
    <s v="CVX US"/>
    <n v="322592"/>
  </r>
  <r>
    <x v="7"/>
    <x v="28"/>
    <s v="CVX US"/>
    <n v="3852775"/>
  </r>
  <r>
    <x v="8"/>
    <x v="28"/>
    <s v="CVX US"/>
    <n v="1654972"/>
  </r>
  <r>
    <x v="9"/>
    <x v="28"/>
    <s v="CVX US"/>
    <n v="0"/>
  </r>
  <r>
    <x v="10"/>
    <x v="28"/>
    <s v="CVX US"/>
    <n v="314000"/>
  </r>
  <r>
    <x v="11"/>
    <x v="28"/>
    <s v="CVX US"/>
    <n v="55900"/>
  </r>
  <r>
    <x v="0"/>
    <x v="29"/>
    <s v="D US"/>
    <n v="6673424"/>
  </r>
  <r>
    <x v="1"/>
    <x v="29"/>
    <s v="D US"/>
    <n v="2101849"/>
  </r>
  <r>
    <x v="2"/>
    <x v="29"/>
    <s v="D US"/>
    <n v="763047"/>
  </r>
  <r>
    <x v="3"/>
    <x v="29"/>
    <s v="D US"/>
    <n v="248103"/>
  </r>
  <r>
    <x v="4"/>
    <x v="29"/>
    <s v="D US"/>
    <n v="1587671"/>
  </r>
  <r>
    <x v="5"/>
    <x v="29"/>
    <s v="D US"/>
    <n v="39660"/>
  </r>
  <r>
    <x v="6"/>
    <x v="29"/>
    <s v="D US"/>
    <n v="259970"/>
  </r>
  <r>
    <x v="7"/>
    <x v="29"/>
    <s v="D US"/>
    <n v="1283644"/>
  </r>
  <r>
    <x v="8"/>
    <x v="29"/>
    <s v="D US"/>
    <n v="1274212"/>
  </r>
  <r>
    <x v="9"/>
    <x v="29"/>
    <s v="D US"/>
    <n v="0"/>
  </r>
  <r>
    <x v="10"/>
    <x v="29"/>
    <s v="D US"/>
    <n v="0"/>
  </r>
  <r>
    <x v="11"/>
    <x v="29"/>
    <s v="D US"/>
    <n v="109400"/>
  </r>
  <r>
    <x v="0"/>
    <x v="30"/>
    <s v="DTE US"/>
    <n v="624945"/>
  </r>
  <r>
    <x v="1"/>
    <x v="30"/>
    <s v="DTE US"/>
    <n v="251571"/>
  </r>
  <r>
    <x v="2"/>
    <x v="30"/>
    <s v="DTE US"/>
    <n v="251083"/>
  </r>
  <r>
    <x v="3"/>
    <x v="30"/>
    <s v="DTE US"/>
    <n v="320034"/>
  </r>
  <r>
    <x v="4"/>
    <x v="30"/>
    <s v="DTE US"/>
    <n v="94023"/>
  </r>
  <r>
    <x v="5"/>
    <x v="30"/>
    <s v="DTE US"/>
    <n v="57350"/>
  </r>
  <r>
    <x v="6"/>
    <x v="30"/>
    <s v="DTE US"/>
    <n v="2270"/>
  </r>
  <r>
    <x v="7"/>
    <x v="30"/>
    <s v="DTE US"/>
    <n v="445525"/>
  </r>
  <r>
    <x v="8"/>
    <x v="30"/>
    <s v="DTE US"/>
    <n v="724212"/>
  </r>
  <r>
    <x v="9"/>
    <x v="30"/>
    <s v="DTE US"/>
    <n v="0"/>
  </r>
  <r>
    <x v="10"/>
    <x v="30"/>
    <s v="DTE US"/>
    <n v="0"/>
  </r>
  <r>
    <x v="11"/>
    <x v="30"/>
    <s v="DTE US"/>
    <n v="0"/>
  </r>
  <r>
    <x v="0"/>
    <x v="31"/>
    <s v="DUK US"/>
    <n v="8770210"/>
  </r>
  <r>
    <x v="1"/>
    <x v="31"/>
    <s v="DUK US"/>
    <n v="1375434"/>
  </r>
  <r>
    <x v="2"/>
    <x v="31"/>
    <s v="DUK US"/>
    <n v="813191"/>
  </r>
  <r>
    <x v="3"/>
    <x v="31"/>
    <s v="DUK US"/>
    <n v="149070"/>
  </r>
  <r>
    <x v="4"/>
    <x v="31"/>
    <s v="DUK US"/>
    <n v="1280859"/>
  </r>
  <r>
    <x v="5"/>
    <x v="31"/>
    <s v="DUK US"/>
    <n v="153282"/>
  </r>
  <r>
    <x v="6"/>
    <x v="31"/>
    <s v="DUK US"/>
    <n v="255995"/>
  </r>
  <r>
    <x v="7"/>
    <x v="31"/>
    <s v="DUK US"/>
    <n v="1027544"/>
  </r>
  <r>
    <x v="8"/>
    <x v="31"/>
    <s v="DUK US"/>
    <n v="1038990"/>
  </r>
  <r>
    <x v="9"/>
    <x v="31"/>
    <s v="DUK US"/>
    <n v="0"/>
  </r>
  <r>
    <x v="10"/>
    <x v="31"/>
    <s v="DUK US"/>
    <n v="0"/>
  </r>
  <r>
    <x v="11"/>
    <x v="31"/>
    <s v="DUK US"/>
    <n v="63300"/>
  </r>
  <r>
    <x v="0"/>
    <x v="32"/>
    <s v="ECOPETL CB"/>
    <n v="0"/>
  </r>
  <r>
    <x v="1"/>
    <x v="32"/>
    <s v="ECOPETL CB"/>
    <n v="0"/>
  </r>
  <r>
    <x v="2"/>
    <x v="32"/>
    <s v="ECOPETL CB"/>
    <n v="0"/>
  </r>
  <r>
    <x v="3"/>
    <x v="32"/>
    <s v="ECOPETL CB"/>
    <n v="0"/>
  </r>
  <r>
    <x v="4"/>
    <x v="32"/>
    <s v="ECOPETL CB"/>
    <n v="53974"/>
  </r>
  <r>
    <x v="5"/>
    <x v="32"/>
    <s v="ECOPETL CB"/>
    <n v="0"/>
  </r>
  <r>
    <x v="6"/>
    <x v="32"/>
    <s v="ECOPETL CB"/>
    <n v="0"/>
  </r>
  <r>
    <x v="7"/>
    <x v="32"/>
    <s v="ECOPETL CB"/>
    <n v="0"/>
  </r>
  <r>
    <x v="8"/>
    <x v="32"/>
    <s v="ECOPETL CB"/>
    <n v="1872647"/>
  </r>
  <r>
    <x v="9"/>
    <x v="32"/>
    <s v="ECOPETL CB"/>
    <n v="0"/>
  </r>
  <r>
    <x v="10"/>
    <x v="32"/>
    <s v="ECOPETL CB"/>
    <n v="0"/>
  </r>
  <r>
    <x v="11"/>
    <x v="32"/>
    <s v="ECOPETL CB"/>
    <n v="0"/>
  </r>
  <r>
    <x v="0"/>
    <x v="33"/>
    <s v="EFX CN"/>
    <n v="994389"/>
  </r>
  <r>
    <x v="1"/>
    <x v="33"/>
    <s v="EFX CN"/>
    <n v="1312901"/>
  </r>
  <r>
    <x v="2"/>
    <x v="33"/>
    <s v="EFX CN"/>
    <n v="1191013"/>
  </r>
  <r>
    <x v="3"/>
    <x v="33"/>
    <s v="EFX CN"/>
    <n v="9968055"/>
  </r>
  <r>
    <x v="4"/>
    <x v="33"/>
    <s v="EFX CN"/>
    <n v="453022"/>
  </r>
  <r>
    <x v="5"/>
    <x v="33"/>
    <s v="EFX CN"/>
    <n v="0"/>
  </r>
  <r>
    <x v="6"/>
    <x v="33"/>
    <s v="EFX CN"/>
    <n v="0"/>
  </r>
  <r>
    <x v="7"/>
    <x v="33"/>
    <s v="EFX CN"/>
    <n v="609812"/>
  </r>
  <r>
    <x v="8"/>
    <x v="33"/>
    <s v="EFX CN"/>
    <n v="154270"/>
  </r>
  <r>
    <x v="9"/>
    <x v="33"/>
    <s v="EFX CN"/>
    <n v="0"/>
  </r>
  <r>
    <x v="10"/>
    <x v="33"/>
    <s v="EFX CN"/>
    <n v="0"/>
  </r>
  <r>
    <x v="11"/>
    <x v="33"/>
    <s v="EFX CN"/>
    <n v="0"/>
  </r>
  <r>
    <x v="0"/>
    <x v="34"/>
    <s v="EMA CN"/>
    <n v="13073563"/>
  </r>
  <r>
    <x v="1"/>
    <x v="34"/>
    <s v="EMA CN"/>
    <n v="4322766"/>
  </r>
  <r>
    <x v="2"/>
    <x v="34"/>
    <s v="EMA CN"/>
    <n v="4631049"/>
  </r>
  <r>
    <x v="3"/>
    <x v="34"/>
    <s v="EMA CN"/>
    <n v="0"/>
  </r>
  <r>
    <x v="4"/>
    <x v="34"/>
    <s v="EMA CN"/>
    <n v="1067469"/>
  </r>
  <r>
    <x v="5"/>
    <x v="34"/>
    <s v="EMA CN"/>
    <n v="8480"/>
  </r>
  <r>
    <x v="6"/>
    <x v="34"/>
    <s v="EMA CN"/>
    <n v="379985"/>
  </r>
  <r>
    <x v="7"/>
    <x v="34"/>
    <s v="EMA CN"/>
    <n v="3162800"/>
  </r>
  <r>
    <x v="8"/>
    <x v="34"/>
    <s v="EMA CN"/>
    <n v="194252"/>
  </r>
  <r>
    <x v="9"/>
    <x v="34"/>
    <s v="EMA CN"/>
    <n v="0"/>
  </r>
  <r>
    <x v="10"/>
    <x v="34"/>
    <s v="EMA CN"/>
    <n v="0"/>
  </r>
  <r>
    <x v="11"/>
    <x v="34"/>
    <s v="EMA CN"/>
    <n v="0"/>
  </r>
  <r>
    <x v="0"/>
    <x v="35"/>
    <s v="ENB CN"/>
    <n v="135687444"/>
  </r>
  <r>
    <x v="1"/>
    <x v="35"/>
    <s v="ENB CN"/>
    <n v="58397154"/>
  </r>
  <r>
    <x v="2"/>
    <x v="35"/>
    <s v="ENB CN"/>
    <n v="47408742"/>
  </r>
  <r>
    <x v="3"/>
    <x v="35"/>
    <s v="ENB CN"/>
    <n v="30084838"/>
  </r>
  <r>
    <x v="4"/>
    <x v="35"/>
    <s v="ENB CN"/>
    <n v="60923868"/>
  </r>
  <r>
    <x v="5"/>
    <x v="35"/>
    <s v="ENB CN"/>
    <n v="16923821"/>
  </r>
  <r>
    <x v="6"/>
    <x v="35"/>
    <s v="ENB CN"/>
    <n v="3917114"/>
  </r>
  <r>
    <x v="7"/>
    <x v="35"/>
    <s v="ENB CN"/>
    <n v="25225773"/>
  </r>
  <r>
    <x v="8"/>
    <x v="35"/>
    <s v="ENB CN"/>
    <n v="20324733"/>
  </r>
  <r>
    <x v="9"/>
    <x v="35"/>
    <s v="ENB CN"/>
    <n v="1619234"/>
  </r>
  <r>
    <x v="10"/>
    <x v="35"/>
    <s v="ENB CN"/>
    <n v="0"/>
  </r>
  <r>
    <x v="11"/>
    <x v="35"/>
    <s v="ENB CN"/>
    <n v="1238231"/>
  </r>
  <r>
    <x v="0"/>
    <x v="36"/>
    <s v="ENEL IM"/>
    <n v="989139"/>
  </r>
  <r>
    <x v="1"/>
    <x v="36"/>
    <s v="ENEL IM"/>
    <n v="4817475"/>
  </r>
  <r>
    <x v="2"/>
    <x v="36"/>
    <s v="ENEL IM"/>
    <n v="458534"/>
  </r>
  <r>
    <x v="3"/>
    <x v="36"/>
    <s v="ENEL IM"/>
    <n v="0"/>
  </r>
  <r>
    <x v="4"/>
    <x v="36"/>
    <s v="ENEL IM"/>
    <n v="1651311"/>
  </r>
  <r>
    <x v="5"/>
    <x v="36"/>
    <s v="ENEL IM"/>
    <n v="334196"/>
  </r>
  <r>
    <x v="6"/>
    <x v="36"/>
    <s v="ENEL IM"/>
    <n v="2413300"/>
  </r>
  <r>
    <x v="7"/>
    <x v="36"/>
    <s v="ENEL IM"/>
    <n v="15252771"/>
  </r>
  <r>
    <x v="8"/>
    <x v="36"/>
    <s v="ENEL IM"/>
    <n v="8400251"/>
  </r>
  <r>
    <x v="9"/>
    <x v="36"/>
    <s v="ENEL IM"/>
    <n v="0"/>
  </r>
  <r>
    <x v="10"/>
    <x v="36"/>
    <s v="ENEL IM"/>
    <n v="0"/>
  </r>
  <r>
    <x v="11"/>
    <x v="36"/>
    <s v="ENEL IM"/>
    <n v="0"/>
  </r>
  <r>
    <x v="0"/>
    <x v="37"/>
    <s v="ENI IM"/>
    <n v="179573"/>
  </r>
  <r>
    <x v="1"/>
    <x v="37"/>
    <s v="ENI IM"/>
    <n v="776069"/>
  </r>
  <r>
    <x v="2"/>
    <x v="37"/>
    <s v="ENI IM"/>
    <n v="157245"/>
  </r>
  <r>
    <x v="3"/>
    <x v="37"/>
    <s v="ENI IM"/>
    <n v="0"/>
  </r>
  <r>
    <x v="4"/>
    <x v="37"/>
    <s v="ENI IM"/>
    <n v="268175"/>
  </r>
  <r>
    <x v="5"/>
    <x v="37"/>
    <s v="ENI IM"/>
    <n v="0"/>
  </r>
  <r>
    <x v="6"/>
    <x v="37"/>
    <s v="ENI IM"/>
    <n v="509469"/>
  </r>
  <r>
    <x v="7"/>
    <x v="37"/>
    <s v="ENI IM"/>
    <n v="2308579"/>
  </r>
  <r>
    <x v="8"/>
    <x v="37"/>
    <s v="ENI IM"/>
    <n v="1391829"/>
  </r>
  <r>
    <x v="9"/>
    <x v="37"/>
    <s v="ENI IM"/>
    <n v="0"/>
  </r>
  <r>
    <x v="10"/>
    <x v="37"/>
    <s v="ENI IM"/>
    <n v="0"/>
  </r>
  <r>
    <x v="11"/>
    <x v="37"/>
    <s v="ENI IM"/>
    <n v="0"/>
  </r>
  <r>
    <x v="0"/>
    <x v="38"/>
    <s v="EOG US"/>
    <n v="3599091"/>
  </r>
  <r>
    <x v="1"/>
    <x v="38"/>
    <s v="EOG US"/>
    <n v="1086594"/>
  </r>
  <r>
    <x v="2"/>
    <x v="38"/>
    <s v="EOG US"/>
    <n v="683319"/>
  </r>
  <r>
    <x v="3"/>
    <x v="38"/>
    <s v="EOG US"/>
    <n v="279336"/>
  </r>
  <r>
    <x v="4"/>
    <x v="38"/>
    <s v="EOG US"/>
    <n v="1925810"/>
  </r>
  <r>
    <x v="5"/>
    <x v="38"/>
    <s v="EOG US"/>
    <n v="452818"/>
  </r>
  <r>
    <x v="6"/>
    <x v="38"/>
    <s v="EOG US"/>
    <n v="112678"/>
  </r>
  <r>
    <x v="7"/>
    <x v="38"/>
    <s v="EOG US"/>
    <n v="1215269"/>
  </r>
  <r>
    <x v="8"/>
    <x v="38"/>
    <s v="EOG US"/>
    <n v="563791"/>
  </r>
  <r>
    <x v="9"/>
    <x v="38"/>
    <s v="EOG US"/>
    <n v="0"/>
  </r>
  <r>
    <x v="10"/>
    <x v="38"/>
    <s v="EOG US"/>
    <n v="2000"/>
  </r>
  <r>
    <x v="11"/>
    <x v="38"/>
    <s v="EOG US"/>
    <n v="49900"/>
  </r>
  <r>
    <x v="0"/>
    <x v="39"/>
    <s v="EPD US"/>
    <n v="3158909"/>
  </r>
  <r>
    <x v="1"/>
    <x v="39"/>
    <s v="EPD US"/>
    <n v="30745"/>
  </r>
  <r>
    <x v="2"/>
    <x v="39"/>
    <s v="EPD US"/>
    <n v="402798"/>
  </r>
  <r>
    <x v="3"/>
    <x v="39"/>
    <s v="EPD US"/>
    <n v="0"/>
  </r>
  <r>
    <x v="4"/>
    <x v="39"/>
    <s v="EPD US"/>
    <n v="12549741"/>
  </r>
  <r>
    <x v="5"/>
    <x v="39"/>
    <s v="EPD US"/>
    <n v="33413"/>
  </r>
  <r>
    <x v="6"/>
    <x v="39"/>
    <s v="EPD US"/>
    <n v="103707"/>
  </r>
  <r>
    <x v="7"/>
    <x v="39"/>
    <s v="EPD US"/>
    <n v="489396"/>
  </r>
  <r>
    <x v="8"/>
    <x v="39"/>
    <s v="EPD US"/>
    <n v="39934"/>
  </r>
  <r>
    <x v="9"/>
    <x v="39"/>
    <s v="EPD US"/>
    <n v="4092096"/>
  </r>
  <r>
    <x v="10"/>
    <x v="39"/>
    <s v="EPD US"/>
    <n v="0"/>
  </r>
  <r>
    <x v="11"/>
    <x v="39"/>
    <s v="EPD US"/>
    <n v="0"/>
  </r>
  <r>
    <x v="0"/>
    <x v="40"/>
    <s v="EQNR NO"/>
    <n v="18607854"/>
  </r>
  <r>
    <x v="1"/>
    <x v="40"/>
    <s v="EQNR NO"/>
    <n v="758121"/>
  </r>
  <r>
    <x v="2"/>
    <x v="40"/>
    <s v="EQNR NO"/>
    <n v="2299850"/>
  </r>
  <r>
    <x v="3"/>
    <x v="40"/>
    <s v="EQNR NO"/>
    <n v="0"/>
  </r>
  <r>
    <x v="4"/>
    <x v="40"/>
    <s v="EQNR NO"/>
    <n v="1047124"/>
  </r>
  <r>
    <x v="5"/>
    <x v="40"/>
    <s v="EQNR NO"/>
    <n v="250710"/>
  </r>
  <r>
    <x v="6"/>
    <x v="40"/>
    <s v="EQNR NO"/>
    <n v="0"/>
  </r>
  <r>
    <x v="7"/>
    <x v="40"/>
    <s v="EQNR NO"/>
    <n v="289894"/>
  </r>
  <r>
    <x v="8"/>
    <x v="40"/>
    <s v="EQNR NO"/>
    <n v="775890"/>
  </r>
  <r>
    <x v="9"/>
    <x v="40"/>
    <s v="EQNR NO"/>
    <n v="0"/>
  </r>
  <r>
    <x v="10"/>
    <x v="40"/>
    <s v="EQNR NO"/>
    <n v="0"/>
  </r>
  <r>
    <x v="11"/>
    <x v="40"/>
    <s v="EQNR NO"/>
    <n v="0"/>
  </r>
  <r>
    <x v="0"/>
    <x v="41"/>
    <s v="EQT US"/>
    <n v="626284"/>
  </r>
  <r>
    <x v="1"/>
    <x v="41"/>
    <s v="EQT US"/>
    <n v="345372"/>
  </r>
  <r>
    <x v="2"/>
    <x v="41"/>
    <s v="EQT US"/>
    <n v="441178"/>
  </r>
  <r>
    <x v="3"/>
    <x v="41"/>
    <s v="EQT US"/>
    <n v="8653"/>
  </r>
  <r>
    <x v="4"/>
    <x v="41"/>
    <s v="EQT US"/>
    <n v="222372"/>
  </r>
  <r>
    <x v="5"/>
    <x v="41"/>
    <s v="EQT US"/>
    <n v="11316"/>
  </r>
  <r>
    <x v="6"/>
    <x v="41"/>
    <s v="EQT US"/>
    <n v="9981"/>
  </r>
  <r>
    <x v="7"/>
    <x v="41"/>
    <s v="EQT US"/>
    <n v="747302"/>
  </r>
  <r>
    <x v="8"/>
    <x v="41"/>
    <s v="EQT US"/>
    <n v="462345"/>
  </r>
  <r>
    <x v="9"/>
    <x v="41"/>
    <s v="EQT US"/>
    <n v="0"/>
  </r>
  <r>
    <x v="10"/>
    <x v="41"/>
    <s v="EQT US"/>
    <n v="0"/>
  </r>
  <r>
    <x v="11"/>
    <x v="41"/>
    <s v="EQT US"/>
    <n v="0"/>
  </r>
  <r>
    <x v="0"/>
    <x v="42"/>
    <s v="ERF CN"/>
    <n v="9041999"/>
  </r>
  <r>
    <x v="1"/>
    <x v="42"/>
    <s v="ERF CN"/>
    <n v="1961062"/>
  </r>
  <r>
    <x v="2"/>
    <x v="42"/>
    <s v="ERF CN"/>
    <n v="1810660"/>
  </r>
  <r>
    <x v="3"/>
    <x v="42"/>
    <s v="ERF CN"/>
    <n v="908693"/>
  </r>
  <r>
    <x v="4"/>
    <x v="42"/>
    <s v="ERF CN"/>
    <n v="1871363"/>
  </r>
  <r>
    <x v="5"/>
    <x v="42"/>
    <s v="ERF CN"/>
    <n v="587999"/>
  </r>
  <r>
    <x v="6"/>
    <x v="42"/>
    <s v="ERF CN"/>
    <n v="325784"/>
  </r>
  <r>
    <x v="7"/>
    <x v="42"/>
    <s v="ERF CN"/>
    <n v="1306023"/>
  </r>
  <r>
    <x v="8"/>
    <x v="42"/>
    <s v="ERF CN"/>
    <n v="1684102"/>
  </r>
  <r>
    <x v="9"/>
    <x v="42"/>
    <s v="ERF CN"/>
    <n v="0"/>
  </r>
  <r>
    <x v="10"/>
    <x v="42"/>
    <s v="ERF CN"/>
    <n v="0"/>
  </r>
  <r>
    <x v="11"/>
    <x v="42"/>
    <s v="ERF CN"/>
    <n v="76350"/>
  </r>
  <r>
    <x v="0"/>
    <x v="43"/>
    <s v="ET US"/>
    <n v="3302313"/>
  </r>
  <r>
    <x v="1"/>
    <x v="43"/>
    <s v="ET US"/>
    <n v="92574"/>
  </r>
  <r>
    <x v="2"/>
    <x v="43"/>
    <s v="ET US"/>
    <n v="39226"/>
  </r>
  <r>
    <x v="3"/>
    <x v="43"/>
    <s v="ET US"/>
    <n v="0"/>
  </r>
  <r>
    <x v="4"/>
    <x v="43"/>
    <s v="ET US"/>
    <n v="18963209"/>
  </r>
  <r>
    <x v="5"/>
    <x v="43"/>
    <s v="ET US"/>
    <n v="74836"/>
  </r>
  <r>
    <x v="6"/>
    <x v="43"/>
    <s v="ET US"/>
    <n v="267347"/>
  </r>
  <r>
    <x v="7"/>
    <x v="43"/>
    <s v="ET US"/>
    <n v="0"/>
  </r>
  <r>
    <x v="8"/>
    <x v="43"/>
    <s v="ET US"/>
    <n v="56504"/>
  </r>
  <r>
    <x v="9"/>
    <x v="43"/>
    <s v="ET US"/>
    <n v="13465649"/>
  </r>
  <r>
    <x v="10"/>
    <x v="43"/>
    <s v="ET US"/>
    <n v="0"/>
  </r>
  <r>
    <x v="11"/>
    <x v="43"/>
    <s v="ET US"/>
    <n v="0"/>
  </r>
  <r>
    <x v="0"/>
    <x v="44"/>
    <s v="ETRN US"/>
    <n v="257386"/>
  </r>
  <r>
    <x v="1"/>
    <x v="44"/>
    <s v="ETRN US"/>
    <n v="54364"/>
  </r>
  <r>
    <x v="2"/>
    <x v="44"/>
    <s v="ETRN US"/>
    <n v="3400"/>
  </r>
  <r>
    <x v="3"/>
    <x v="44"/>
    <s v="ETRN US"/>
    <n v="0"/>
  </r>
  <r>
    <x v="4"/>
    <x v="44"/>
    <s v="ETRN US"/>
    <n v="1152359"/>
  </r>
  <r>
    <x v="5"/>
    <x v="44"/>
    <s v="ETRN US"/>
    <n v="883"/>
  </r>
  <r>
    <x v="6"/>
    <x v="44"/>
    <s v="ETRN US"/>
    <n v="990560"/>
  </r>
  <r>
    <x v="7"/>
    <x v="44"/>
    <s v="ETRN US"/>
    <n v="1197259"/>
  </r>
  <r>
    <x v="8"/>
    <x v="44"/>
    <s v="ETRN US"/>
    <n v="1726899"/>
  </r>
  <r>
    <x v="9"/>
    <x v="44"/>
    <s v="ETRN US"/>
    <n v="13391903"/>
  </r>
  <r>
    <x v="10"/>
    <x v="44"/>
    <s v="ETRN US"/>
    <n v="0"/>
  </r>
  <r>
    <x v="11"/>
    <x v="44"/>
    <s v="ETRN US"/>
    <n v="0"/>
  </r>
  <r>
    <x v="0"/>
    <x v="45"/>
    <s v="FANG US"/>
    <n v="753004"/>
  </r>
  <r>
    <x v="1"/>
    <x v="45"/>
    <s v="FANG US"/>
    <n v="363422"/>
  </r>
  <r>
    <x v="2"/>
    <x v="45"/>
    <s v="FANG US"/>
    <n v="215420"/>
  </r>
  <r>
    <x v="3"/>
    <x v="45"/>
    <s v="FANG US"/>
    <n v="318846"/>
  </r>
  <r>
    <x v="4"/>
    <x v="45"/>
    <s v="FANG US"/>
    <n v="364931"/>
  </r>
  <r>
    <x v="5"/>
    <x v="45"/>
    <s v="FANG US"/>
    <n v="9672"/>
  </r>
  <r>
    <x v="6"/>
    <x v="45"/>
    <s v="FANG US"/>
    <n v="40201"/>
  </r>
  <r>
    <x v="7"/>
    <x v="45"/>
    <s v="FANG US"/>
    <n v="343424"/>
  </r>
  <r>
    <x v="8"/>
    <x v="45"/>
    <s v="FANG US"/>
    <n v="184034"/>
  </r>
  <r>
    <x v="9"/>
    <x v="45"/>
    <s v="FANG US"/>
    <n v="0"/>
  </r>
  <r>
    <x v="10"/>
    <x v="45"/>
    <s v="FANG US"/>
    <n v="0"/>
  </r>
  <r>
    <x v="11"/>
    <x v="45"/>
    <s v="FANG US"/>
    <n v="0"/>
  </r>
  <r>
    <x v="0"/>
    <x v="46"/>
    <s v="FE US"/>
    <n v="2206490"/>
  </r>
  <r>
    <x v="1"/>
    <x v="46"/>
    <s v="FE US"/>
    <n v="3560630"/>
  </r>
  <r>
    <x v="2"/>
    <x v="46"/>
    <s v="FE US"/>
    <n v="481460"/>
  </r>
  <r>
    <x v="3"/>
    <x v="46"/>
    <s v="FE US"/>
    <n v="61346"/>
  </r>
  <r>
    <x v="4"/>
    <x v="46"/>
    <s v="FE US"/>
    <n v="335576"/>
  </r>
  <r>
    <x v="5"/>
    <x v="46"/>
    <s v="FE US"/>
    <n v="35598"/>
  </r>
  <r>
    <x v="6"/>
    <x v="46"/>
    <s v="FE US"/>
    <n v="47258"/>
  </r>
  <r>
    <x v="7"/>
    <x v="46"/>
    <s v="FE US"/>
    <n v="922629"/>
  </r>
  <r>
    <x v="8"/>
    <x v="46"/>
    <s v="FE US"/>
    <n v="1340689"/>
  </r>
  <r>
    <x v="9"/>
    <x v="46"/>
    <s v="FE US"/>
    <n v="4179189"/>
  </r>
  <r>
    <x v="10"/>
    <x v="46"/>
    <s v="FE US"/>
    <n v="0"/>
  </r>
  <r>
    <x v="11"/>
    <x v="46"/>
    <s v="FE US"/>
    <n v="0"/>
  </r>
  <r>
    <x v="0"/>
    <x v="47"/>
    <s v="FTS CN"/>
    <n v="32275590"/>
  </r>
  <r>
    <x v="1"/>
    <x v="47"/>
    <s v="FTS CN"/>
    <n v="22580753"/>
  </r>
  <r>
    <x v="2"/>
    <x v="47"/>
    <s v="FTS CN"/>
    <n v="23755679"/>
  </r>
  <r>
    <x v="3"/>
    <x v="47"/>
    <s v="FTS CN"/>
    <n v="12841423"/>
  </r>
  <r>
    <x v="4"/>
    <x v="47"/>
    <s v="FTS CN"/>
    <n v="10817639"/>
  </r>
  <r>
    <x v="5"/>
    <x v="47"/>
    <s v="FTS CN"/>
    <n v="5284626"/>
  </r>
  <r>
    <x v="6"/>
    <x v="47"/>
    <s v="FTS CN"/>
    <n v="720217"/>
  </r>
  <r>
    <x v="7"/>
    <x v="47"/>
    <s v="FTS CN"/>
    <n v="7774592"/>
  </r>
  <r>
    <x v="8"/>
    <x v="47"/>
    <s v="FTS CN"/>
    <n v="2260746"/>
  </r>
  <r>
    <x v="9"/>
    <x v="47"/>
    <s v="FTS CN"/>
    <n v="0"/>
  </r>
  <r>
    <x v="10"/>
    <x v="47"/>
    <s v="FTS CN"/>
    <n v="0"/>
  </r>
  <r>
    <x v="11"/>
    <x v="47"/>
    <s v="FTS CN"/>
    <n v="162200"/>
  </r>
  <r>
    <x v="0"/>
    <x v="48"/>
    <s v="GALP LN"/>
    <n v="12522"/>
  </r>
  <r>
    <x v="1"/>
    <x v="48"/>
    <s v="GALP LN"/>
    <n v="141975"/>
  </r>
  <r>
    <x v="2"/>
    <x v="48"/>
    <s v="GALP LN"/>
    <n v="321814"/>
  </r>
  <r>
    <x v="3"/>
    <x v="48"/>
    <s v="GALP LN"/>
    <n v="0"/>
  </r>
  <r>
    <x v="4"/>
    <x v="48"/>
    <s v="GALP LN"/>
    <n v="49889"/>
  </r>
  <r>
    <x v="5"/>
    <x v="48"/>
    <s v="GALP LN"/>
    <n v="0"/>
  </r>
  <r>
    <x v="6"/>
    <x v="48"/>
    <s v="GALP LN"/>
    <n v="331405"/>
  </r>
  <r>
    <x v="7"/>
    <x v="48"/>
    <s v="GALP LN"/>
    <n v="890565"/>
  </r>
  <r>
    <x v="8"/>
    <x v="48"/>
    <s v="GALP LN"/>
    <n v="605791"/>
  </r>
  <r>
    <x v="9"/>
    <x v="48"/>
    <s v="GALP LN"/>
    <n v="0"/>
  </r>
  <r>
    <x v="10"/>
    <x v="48"/>
    <s v="GALP LN"/>
    <n v="0"/>
  </r>
  <r>
    <x v="11"/>
    <x v="48"/>
    <s v="GALP LN"/>
    <n v="0"/>
  </r>
  <r>
    <x v="0"/>
    <x v="49"/>
    <s v="GLEN LN"/>
    <n v="697781"/>
  </r>
  <r>
    <x v="1"/>
    <x v="49"/>
    <s v="GLEN LN"/>
    <n v="5934795"/>
  </r>
  <r>
    <x v="2"/>
    <x v="49"/>
    <s v="GLEN LN"/>
    <n v="591559"/>
  </r>
  <r>
    <x v="3"/>
    <x v="49"/>
    <s v="GLEN LN"/>
    <n v="0"/>
  </r>
  <r>
    <x v="4"/>
    <x v="49"/>
    <s v="GLEN LN"/>
    <n v="2089097"/>
  </r>
  <r>
    <x v="5"/>
    <x v="49"/>
    <s v="GLEN LN"/>
    <n v="0"/>
  </r>
  <r>
    <x v="6"/>
    <x v="49"/>
    <s v="GLEN LN"/>
    <n v="3769411"/>
  </r>
  <r>
    <x v="7"/>
    <x v="49"/>
    <s v="GLEN LN"/>
    <n v="27587347"/>
  </r>
  <r>
    <x v="8"/>
    <x v="49"/>
    <s v="GLEN LN"/>
    <n v="43015915"/>
  </r>
  <r>
    <x v="9"/>
    <x v="49"/>
    <s v="GLEN LN"/>
    <n v="0"/>
  </r>
  <r>
    <x v="10"/>
    <x v="49"/>
    <s v="GLEN LN"/>
    <n v="0"/>
  </r>
  <r>
    <x v="11"/>
    <x v="49"/>
    <s v="GLEN LN"/>
    <n v="0"/>
  </r>
  <r>
    <x v="0"/>
    <x v="50"/>
    <s v="HAL US"/>
    <n v="1228722"/>
  </r>
  <r>
    <x v="1"/>
    <x v="50"/>
    <s v="HAL US"/>
    <n v="736320"/>
  </r>
  <r>
    <x v="2"/>
    <x v="50"/>
    <s v="HAL US"/>
    <n v="1055877"/>
  </r>
  <r>
    <x v="3"/>
    <x v="50"/>
    <s v="HAL US"/>
    <n v="265146"/>
  </r>
  <r>
    <x v="4"/>
    <x v="50"/>
    <s v="HAL US"/>
    <n v="360167"/>
  </r>
  <r>
    <x v="5"/>
    <x v="50"/>
    <s v="HAL US"/>
    <n v="133354"/>
  </r>
  <r>
    <x v="6"/>
    <x v="50"/>
    <s v="HAL US"/>
    <n v="110763"/>
  </r>
  <r>
    <x v="7"/>
    <x v="50"/>
    <s v="HAL US"/>
    <n v="1243968"/>
  </r>
  <r>
    <x v="8"/>
    <x v="50"/>
    <s v="HAL US"/>
    <n v="881572"/>
  </r>
  <r>
    <x v="9"/>
    <x v="50"/>
    <s v="HAL US"/>
    <n v="0"/>
  </r>
  <r>
    <x v="10"/>
    <x v="50"/>
    <s v="HAL US"/>
    <n v="0"/>
  </r>
  <r>
    <x v="11"/>
    <x v="50"/>
    <s v="HAL US"/>
    <n v="0"/>
  </r>
  <r>
    <x v="0"/>
    <x v="51"/>
    <s v="HES US"/>
    <n v="1283661"/>
  </r>
  <r>
    <x v="1"/>
    <x v="51"/>
    <s v="HES US"/>
    <n v="188850"/>
  </r>
  <r>
    <x v="2"/>
    <x v="51"/>
    <s v="HES US"/>
    <n v="230264"/>
  </r>
  <r>
    <x v="3"/>
    <x v="51"/>
    <s v="HES US"/>
    <n v="126745"/>
  </r>
  <r>
    <x v="4"/>
    <x v="51"/>
    <s v="HES US"/>
    <n v="124830"/>
  </r>
  <r>
    <x v="5"/>
    <x v="51"/>
    <s v="HES US"/>
    <n v="29082"/>
  </r>
  <r>
    <x v="6"/>
    <x v="51"/>
    <s v="HES US"/>
    <n v="64048"/>
  </r>
  <r>
    <x v="7"/>
    <x v="51"/>
    <s v="HES US"/>
    <n v="510118"/>
  </r>
  <r>
    <x v="8"/>
    <x v="51"/>
    <s v="HES US"/>
    <n v="261905"/>
  </r>
  <r>
    <x v="9"/>
    <x v="51"/>
    <s v="HES US"/>
    <n v="0"/>
  </r>
  <r>
    <x v="10"/>
    <x v="51"/>
    <s v="HES US"/>
    <n v="0"/>
  </r>
  <r>
    <x v="11"/>
    <x v="51"/>
    <s v="HES US"/>
    <n v="0"/>
  </r>
  <r>
    <x v="0"/>
    <x v="52"/>
    <s v="IENOVA* MM"/>
    <n v="0"/>
  </r>
  <r>
    <x v="1"/>
    <x v="52"/>
    <s v="IENOVA* MM"/>
    <n v="0"/>
  </r>
  <r>
    <x v="2"/>
    <x v="52"/>
    <s v="IENOVA* MM"/>
    <n v="0"/>
  </r>
  <r>
    <x v="3"/>
    <x v="52"/>
    <s v="IENOVA* MM"/>
    <n v="0"/>
  </r>
  <r>
    <x v="4"/>
    <x v="52"/>
    <s v="IENOVA* MM"/>
    <n v="0"/>
  </r>
  <r>
    <x v="5"/>
    <x v="52"/>
    <s v="IENOVA* MM"/>
    <n v="0"/>
  </r>
  <r>
    <x v="6"/>
    <x v="52"/>
    <s v="IENOVA* MM"/>
    <n v="0"/>
  </r>
  <r>
    <x v="7"/>
    <x v="52"/>
    <s v="IENOVA* MM"/>
    <n v="0"/>
  </r>
  <r>
    <x v="8"/>
    <x v="52"/>
    <s v="IENOVA* MM"/>
    <n v="0"/>
  </r>
  <r>
    <x v="9"/>
    <x v="52"/>
    <s v="IENOVA* MM"/>
    <n v="0"/>
  </r>
  <r>
    <x v="10"/>
    <x v="52"/>
    <s v="IENOVA* MM"/>
    <n v="0"/>
  </r>
  <r>
    <x v="11"/>
    <x v="52"/>
    <s v="IENOVA* MM"/>
    <n v="0"/>
  </r>
  <r>
    <x v="0"/>
    <x v="53"/>
    <s v="IMO CN"/>
    <n v="10155689"/>
  </r>
  <r>
    <x v="1"/>
    <x v="53"/>
    <s v="IMO CN"/>
    <n v="5631585"/>
  </r>
  <r>
    <x v="2"/>
    <x v="53"/>
    <s v="IMO CN"/>
    <n v="1894273"/>
  </r>
  <r>
    <x v="3"/>
    <x v="53"/>
    <s v="IMO CN"/>
    <n v="2420071"/>
  </r>
  <r>
    <x v="4"/>
    <x v="53"/>
    <s v="IMO CN"/>
    <n v="1949237"/>
  </r>
  <r>
    <x v="5"/>
    <x v="53"/>
    <s v="IMO CN"/>
    <n v="1266732"/>
  </r>
  <r>
    <x v="6"/>
    <x v="53"/>
    <s v="IMO CN"/>
    <n v="247822"/>
  </r>
  <r>
    <x v="7"/>
    <x v="53"/>
    <s v="IMO CN"/>
    <n v="1102260"/>
  </r>
  <r>
    <x v="8"/>
    <x v="53"/>
    <s v="IMO CN"/>
    <n v="1423681"/>
  </r>
  <r>
    <x v="9"/>
    <x v="53"/>
    <s v="IMO CN"/>
    <n v="0"/>
  </r>
  <r>
    <x v="10"/>
    <x v="53"/>
    <s v="IMO CN"/>
    <n v="0"/>
  </r>
  <r>
    <x v="11"/>
    <x v="53"/>
    <s v="IMO CN"/>
    <n v="200053"/>
  </r>
  <r>
    <x v="0"/>
    <x v="54"/>
    <m/>
    <n v="0"/>
  </r>
  <r>
    <x v="1"/>
    <x v="54"/>
    <m/>
    <n v="0"/>
  </r>
  <r>
    <x v="2"/>
    <x v="54"/>
    <m/>
    <n v="0"/>
  </r>
  <r>
    <x v="3"/>
    <x v="54"/>
    <m/>
    <n v="0"/>
  </r>
  <r>
    <x v="4"/>
    <x v="54"/>
    <m/>
    <n v="0"/>
  </r>
  <r>
    <x v="5"/>
    <x v="54"/>
    <m/>
    <n v="0"/>
  </r>
  <r>
    <x v="6"/>
    <x v="54"/>
    <m/>
    <n v="0"/>
  </r>
  <r>
    <x v="7"/>
    <x v="54"/>
    <m/>
    <n v="0"/>
  </r>
  <r>
    <x v="8"/>
    <x v="54"/>
    <m/>
    <n v="0"/>
  </r>
  <r>
    <x v="9"/>
    <x v="54"/>
    <m/>
    <n v="387370318"/>
  </r>
  <r>
    <x v="10"/>
    <x v="54"/>
    <m/>
    <n v="0"/>
  </r>
  <r>
    <x v="11"/>
    <x v="54"/>
    <m/>
    <n v="0"/>
  </r>
  <r>
    <x v="0"/>
    <x v="55"/>
    <m/>
    <n v="20821715"/>
  </r>
  <r>
    <x v="1"/>
    <x v="55"/>
    <m/>
    <n v="705675"/>
  </r>
  <r>
    <x v="2"/>
    <x v="55"/>
    <m/>
    <n v="1288486"/>
  </r>
  <r>
    <x v="3"/>
    <x v="55"/>
    <m/>
    <n v="0"/>
  </r>
  <r>
    <x v="4"/>
    <x v="55"/>
    <m/>
    <n v="4120729"/>
  </r>
  <r>
    <x v="5"/>
    <x v="55"/>
    <m/>
    <n v="529177"/>
  </r>
  <r>
    <x v="6"/>
    <x v="55"/>
    <m/>
    <n v="312158"/>
  </r>
  <r>
    <x v="7"/>
    <x v="55"/>
    <m/>
    <n v="1475542"/>
  </r>
  <r>
    <x v="8"/>
    <x v="55"/>
    <m/>
    <n v="254348"/>
  </r>
  <r>
    <x v="9"/>
    <x v="55"/>
    <m/>
    <n v="1671238"/>
  </r>
  <r>
    <x v="10"/>
    <x v="55"/>
    <m/>
    <n v="0"/>
  </r>
  <r>
    <x v="11"/>
    <x v="55"/>
    <m/>
    <n v="0"/>
  </r>
  <r>
    <x v="0"/>
    <x v="56"/>
    <m/>
    <n v="6527849"/>
  </r>
  <r>
    <x v="1"/>
    <x v="56"/>
    <m/>
    <n v="7343837"/>
  </r>
  <r>
    <x v="2"/>
    <x v="56"/>
    <m/>
    <n v="1963044"/>
  </r>
  <r>
    <x v="3"/>
    <x v="56"/>
    <m/>
    <n v="3297375"/>
  </r>
  <r>
    <x v="4"/>
    <x v="56"/>
    <m/>
    <n v="1038971"/>
  </r>
  <r>
    <x v="5"/>
    <x v="56"/>
    <m/>
    <n v="405847"/>
  </r>
  <r>
    <x v="6"/>
    <x v="56"/>
    <m/>
    <n v="776542"/>
  </r>
  <r>
    <x v="7"/>
    <x v="56"/>
    <m/>
    <n v="6858496"/>
  </r>
  <r>
    <x v="8"/>
    <x v="56"/>
    <m/>
    <n v="3030408"/>
  </r>
  <r>
    <x v="9"/>
    <x v="56"/>
    <m/>
    <n v="316437"/>
  </r>
  <r>
    <x v="10"/>
    <x v="56"/>
    <m/>
    <n v="0"/>
  </r>
  <r>
    <x v="11"/>
    <x v="56"/>
    <m/>
    <n v="0"/>
  </r>
  <r>
    <x v="0"/>
    <x v="57"/>
    <m/>
    <n v="488418"/>
  </r>
  <r>
    <x v="1"/>
    <x v="57"/>
    <m/>
    <n v="193123"/>
  </r>
  <r>
    <x v="2"/>
    <x v="57"/>
    <m/>
    <n v="213675"/>
  </r>
  <r>
    <x v="3"/>
    <x v="57"/>
    <m/>
    <n v="22018"/>
  </r>
  <r>
    <x v="4"/>
    <x v="57"/>
    <m/>
    <n v="790355"/>
  </r>
  <r>
    <x v="5"/>
    <x v="57"/>
    <m/>
    <n v="40969"/>
  </r>
  <r>
    <x v="6"/>
    <x v="57"/>
    <m/>
    <n v="38725"/>
  </r>
  <r>
    <x v="7"/>
    <x v="57"/>
    <m/>
    <n v="346189"/>
  </r>
  <r>
    <x v="8"/>
    <x v="57"/>
    <m/>
    <n v="849829"/>
  </r>
  <r>
    <x v="9"/>
    <x v="57"/>
    <m/>
    <n v="0"/>
  </r>
  <r>
    <x v="10"/>
    <x v="57"/>
    <m/>
    <n v="0"/>
  </r>
  <r>
    <x v="11"/>
    <x v="57"/>
    <m/>
    <n v="0"/>
  </r>
  <r>
    <x v="0"/>
    <x v="58"/>
    <m/>
    <n v="3397673"/>
  </r>
  <r>
    <x v="1"/>
    <x v="58"/>
    <m/>
    <n v="224450"/>
  </r>
  <r>
    <x v="2"/>
    <x v="58"/>
    <m/>
    <n v="3522607"/>
  </r>
  <r>
    <x v="3"/>
    <x v="58"/>
    <m/>
    <n v="0"/>
  </r>
  <r>
    <x v="4"/>
    <x v="58"/>
    <m/>
    <n v="404064"/>
  </r>
  <r>
    <x v="5"/>
    <x v="58"/>
    <m/>
    <n v="0"/>
  </r>
  <r>
    <x v="6"/>
    <x v="58"/>
    <m/>
    <n v="383008"/>
  </r>
  <r>
    <x v="7"/>
    <x v="58"/>
    <m/>
    <n v="1921372"/>
  </r>
  <r>
    <x v="8"/>
    <x v="58"/>
    <m/>
    <n v="1688654"/>
  </r>
  <r>
    <x v="9"/>
    <x v="58"/>
    <m/>
    <n v="8916"/>
  </r>
  <r>
    <x v="10"/>
    <x v="58"/>
    <m/>
    <n v="0"/>
  </r>
  <r>
    <x v="11"/>
    <x v="58"/>
    <m/>
    <n v="0"/>
  </r>
  <r>
    <x v="0"/>
    <x v="59"/>
    <m/>
    <n v="3218332"/>
  </r>
  <r>
    <x v="1"/>
    <x v="59"/>
    <m/>
    <n v="1276397"/>
  </r>
  <r>
    <x v="2"/>
    <x v="59"/>
    <m/>
    <n v="636670"/>
  </r>
  <r>
    <x v="3"/>
    <x v="59"/>
    <m/>
    <n v="618668"/>
  </r>
  <r>
    <x v="4"/>
    <x v="59"/>
    <m/>
    <n v="312299"/>
  </r>
  <r>
    <x v="5"/>
    <x v="59"/>
    <m/>
    <n v="102737"/>
  </r>
  <r>
    <x v="6"/>
    <x v="59"/>
    <m/>
    <n v="16323"/>
  </r>
  <r>
    <x v="7"/>
    <x v="59"/>
    <m/>
    <n v="2335799"/>
  </r>
  <r>
    <x v="8"/>
    <x v="59"/>
    <m/>
    <n v="465726"/>
  </r>
  <r>
    <x v="9"/>
    <x v="59"/>
    <m/>
    <n v="0"/>
  </r>
  <r>
    <x v="10"/>
    <x v="59"/>
    <m/>
    <n v="0"/>
  </r>
  <r>
    <x v="11"/>
    <x v="59"/>
    <m/>
    <n v="3000"/>
  </r>
  <r>
    <x v="0"/>
    <x v="60"/>
    <m/>
    <n v="1547902"/>
  </r>
  <r>
    <x v="1"/>
    <x v="60"/>
    <m/>
    <n v="848686"/>
  </r>
  <r>
    <x v="2"/>
    <x v="60"/>
    <m/>
    <n v="1427411"/>
  </r>
  <r>
    <x v="3"/>
    <x v="60"/>
    <m/>
    <n v="130262"/>
  </r>
  <r>
    <x v="4"/>
    <x v="60"/>
    <m/>
    <n v="436474"/>
  </r>
  <r>
    <x v="5"/>
    <x v="60"/>
    <m/>
    <n v="1690463"/>
  </r>
  <r>
    <x v="6"/>
    <x v="60"/>
    <m/>
    <n v="0"/>
  </r>
  <r>
    <x v="7"/>
    <x v="60"/>
    <m/>
    <n v="780171"/>
  </r>
  <r>
    <x v="8"/>
    <x v="60"/>
    <m/>
    <n v="535857"/>
  </r>
  <r>
    <x v="9"/>
    <x v="60"/>
    <m/>
    <n v="0"/>
  </r>
  <r>
    <x v="10"/>
    <x v="60"/>
    <m/>
    <n v="0"/>
  </r>
  <r>
    <x v="11"/>
    <x v="60"/>
    <m/>
    <n v="0"/>
  </r>
  <r>
    <x v="0"/>
    <x v="61"/>
    <m/>
    <n v="663393"/>
  </r>
  <r>
    <x v="1"/>
    <x v="61"/>
    <m/>
    <n v="237411"/>
  </r>
  <r>
    <x v="2"/>
    <x v="61"/>
    <m/>
    <n v="199303"/>
  </r>
  <r>
    <x v="3"/>
    <x v="61"/>
    <m/>
    <n v="176392"/>
  </r>
  <r>
    <x v="4"/>
    <x v="61"/>
    <m/>
    <n v="106181"/>
  </r>
  <r>
    <x v="5"/>
    <x v="61"/>
    <m/>
    <n v="92008"/>
  </r>
  <r>
    <x v="6"/>
    <x v="61"/>
    <m/>
    <n v="23319"/>
  </r>
  <r>
    <x v="7"/>
    <x v="61"/>
    <m/>
    <n v="1367810"/>
  </r>
  <r>
    <x v="8"/>
    <x v="61"/>
    <m/>
    <n v="272427"/>
  </r>
  <r>
    <x v="9"/>
    <x v="61"/>
    <m/>
    <n v="0"/>
  </r>
  <r>
    <x v="10"/>
    <x v="61"/>
    <m/>
    <n v="0"/>
  </r>
  <r>
    <x v="11"/>
    <x v="61"/>
    <m/>
    <n v="0"/>
  </r>
  <r>
    <x v="0"/>
    <x v="62"/>
    <m/>
    <n v="129685"/>
  </r>
  <r>
    <x v="1"/>
    <x v="62"/>
    <m/>
    <n v="39426"/>
  </r>
  <r>
    <x v="2"/>
    <x v="62"/>
    <m/>
    <n v="0"/>
  </r>
  <r>
    <x v="3"/>
    <x v="62"/>
    <m/>
    <n v="0"/>
  </r>
  <r>
    <x v="4"/>
    <x v="62"/>
    <m/>
    <n v="11717"/>
  </r>
  <r>
    <x v="5"/>
    <x v="62"/>
    <m/>
    <n v="735"/>
  </r>
  <r>
    <x v="6"/>
    <x v="62"/>
    <m/>
    <n v="274297"/>
  </r>
  <r>
    <x v="7"/>
    <x v="62"/>
    <m/>
    <n v="321852"/>
  </r>
  <r>
    <x v="8"/>
    <x v="62"/>
    <m/>
    <n v="1388419"/>
  </r>
  <r>
    <x v="9"/>
    <x v="62"/>
    <m/>
    <n v="0"/>
  </r>
  <r>
    <x v="10"/>
    <x v="62"/>
    <m/>
    <n v="0"/>
  </r>
  <r>
    <x v="11"/>
    <x v="62"/>
    <m/>
    <n v="0"/>
  </r>
  <r>
    <x v="0"/>
    <x v="63"/>
    <m/>
    <n v="835693"/>
  </r>
  <r>
    <x v="1"/>
    <x v="63"/>
    <m/>
    <n v="654761"/>
  </r>
  <r>
    <x v="2"/>
    <x v="63"/>
    <m/>
    <n v="430638"/>
  </r>
  <r>
    <x v="3"/>
    <x v="63"/>
    <m/>
    <n v="67830"/>
  </r>
  <r>
    <x v="4"/>
    <x v="63"/>
    <m/>
    <n v="1783433"/>
  </r>
  <r>
    <x v="5"/>
    <x v="63"/>
    <m/>
    <n v="21332"/>
  </r>
  <r>
    <x v="6"/>
    <x v="63"/>
    <m/>
    <n v="164356"/>
  </r>
  <r>
    <x v="7"/>
    <x v="63"/>
    <m/>
    <n v="1053697"/>
  </r>
  <r>
    <x v="8"/>
    <x v="63"/>
    <m/>
    <n v="987476"/>
  </r>
  <r>
    <x v="9"/>
    <x v="63"/>
    <m/>
    <n v="461685"/>
  </r>
  <r>
    <x v="10"/>
    <x v="63"/>
    <m/>
    <n v="0"/>
  </r>
  <r>
    <x v="11"/>
    <x v="63"/>
    <m/>
    <n v="0"/>
  </r>
  <r>
    <x v="0"/>
    <x v="64"/>
    <m/>
    <n v="443015"/>
  </r>
  <r>
    <x v="1"/>
    <x v="64"/>
    <m/>
    <n v="330658"/>
  </r>
  <r>
    <x v="2"/>
    <x v="64"/>
    <m/>
    <n v="715790"/>
  </r>
  <r>
    <x v="3"/>
    <x v="64"/>
    <m/>
    <n v="204100"/>
  </r>
  <r>
    <x v="4"/>
    <x v="64"/>
    <m/>
    <n v="279347"/>
  </r>
  <r>
    <x v="5"/>
    <x v="64"/>
    <m/>
    <n v="87042"/>
  </r>
  <r>
    <x v="6"/>
    <x v="64"/>
    <m/>
    <n v="0"/>
  </r>
  <r>
    <x v="7"/>
    <x v="64"/>
    <m/>
    <n v="811202"/>
  </r>
  <r>
    <x v="8"/>
    <x v="64"/>
    <m/>
    <n v="6221"/>
  </r>
  <r>
    <x v="9"/>
    <x v="64"/>
    <m/>
    <n v="0"/>
  </r>
  <r>
    <x v="10"/>
    <x v="64"/>
    <m/>
    <n v="0"/>
  </r>
  <r>
    <x v="11"/>
    <x v="64"/>
    <m/>
    <n v="0"/>
  </r>
  <r>
    <x v="0"/>
    <x v="65"/>
    <m/>
    <n v="919197"/>
  </r>
  <r>
    <x v="1"/>
    <x v="65"/>
    <m/>
    <n v="1667867"/>
  </r>
  <r>
    <x v="2"/>
    <x v="65"/>
    <m/>
    <n v="931845"/>
  </r>
  <r>
    <x v="3"/>
    <x v="65"/>
    <m/>
    <n v="104304"/>
  </r>
  <r>
    <x v="4"/>
    <x v="65"/>
    <m/>
    <n v="310975"/>
  </r>
  <r>
    <x v="5"/>
    <x v="65"/>
    <m/>
    <n v="132950"/>
  </r>
  <r>
    <x v="6"/>
    <x v="65"/>
    <m/>
    <n v="25936"/>
  </r>
  <r>
    <x v="7"/>
    <x v="65"/>
    <m/>
    <n v="250990"/>
  </r>
  <r>
    <x v="8"/>
    <x v="65"/>
    <m/>
    <n v="683283"/>
  </r>
  <r>
    <x v="9"/>
    <x v="65"/>
    <m/>
    <n v="0"/>
  </r>
  <r>
    <x v="10"/>
    <x v="65"/>
    <m/>
    <n v="921500"/>
  </r>
  <r>
    <x v="11"/>
    <x v="65"/>
    <m/>
    <n v="0"/>
  </r>
  <r>
    <x v="0"/>
    <x v="66"/>
    <m/>
    <n v="431459"/>
  </r>
  <r>
    <x v="1"/>
    <x v="66"/>
    <m/>
    <n v="0"/>
  </r>
  <r>
    <x v="2"/>
    <x v="66"/>
    <m/>
    <n v="0"/>
  </r>
  <r>
    <x v="3"/>
    <x v="66"/>
    <m/>
    <n v="0"/>
  </r>
  <r>
    <x v="4"/>
    <x v="66"/>
    <m/>
    <n v="6373366"/>
  </r>
  <r>
    <x v="5"/>
    <x v="66"/>
    <m/>
    <n v="28759"/>
  </r>
  <r>
    <x v="6"/>
    <x v="66"/>
    <m/>
    <n v="232895"/>
  </r>
  <r>
    <x v="7"/>
    <x v="66"/>
    <m/>
    <n v="0"/>
  </r>
  <r>
    <x v="8"/>
    <x v="66"/>
    <m/>
    <n v="13022"/>
  </r>
  <r>
    <x v="9"/>
    <x v="66"/>
    <m/>
    <n v="4787974"/>
  </r>
  <r>
    <x v="10"/>
    <x v="66"/>
    <m/>
    <n v="0"/>
  </r>
  <r>
    <x v="11"/>
    <x v="66"/>
    <m/>
    <n v="0"/>
  </r>
  <r>
    <x v="0"/>
    <x v="67"/>
    <m/>
    <n v="32892"/>
  </r>
  <r>
    <x v="1"/>
    <x v="67"/>
    <m/>
    <n v="0"/>
  </r>
  <r>
    <x v="2"/>
    <x v="67"/>
    <m/>
    <n v="0"/>
  </r>
  <r>
    <x v="3"/>
    <x v="67"/>
    <m/>
    <n v="0"/>
  </r>
  <r>
    <x v="4"/>
    <x v="67"/>
    <m/>
    <n v="0"/>
  </r>
  <r>
    <x v="5"/>
    <x v="67"/>
    <m/>
    <n v="0"/>
  </r>
  <r>
    <x v="6"/>
    <x v="67"/>
    <m/>
    <n v="0"/>
  </r>
  <r>
    <x v="7"/>
    <x v="67"/>
    <m/>
    <n v="0"/>
  </r>
  <r>
    <x v="8"/>
    <x v="67"/>
    <m/>
    <n v="0"/>
  </r>
  <r>
    <x v="9"/>
    <x v="67"/>
    <m/>
    <n v="0"/>
  </r>
  <r>
    <x v="10"/>
    <x v="67"/>
    <m/>
    <n v="0"/>
  </r>
  <r>
    <x v="11"/>
    <x v="67"/>
    <m/>
    <n v="0"/>
  </r>
  <r>
    <x v="0"/>
    <x v="68"/>
    <m/>
    <n v="676473"/>
  </r>
  <r>
    <x v="1"/>
    <x v="68"/>
    <m/>
    <n v="14961217"/>
  </r>
  <r>
    <x v="2"/>
    <x v="68"/>
    <m/>
    <n v="1251731"/>
  </r>
  <r>
    <x v="3"/>
    <x v="68"/>
    <m/>
    <n v="108102"/>
  </r>
  <r>
    <x v="4"/>
    <x v="68"/>
    <m/>
    <n v="1366441"/>
  </r>
  <r>
    <x v="5"/>
    <x v="68"/>
    <m/>
    <n v="187042"/>
  </r>
  <r>
    <x v="6"/>
    <x v="68"/>
    <m/>
    <n v="70143"/>
  </r>
  <r>
    <x v="7"/>
    <x v="68"/>
    <m/>
    <n v="1927844"/>
  </r>
  <r>
    <x v="8"/>
    <x v="68"/>
    <m/>
    <n v="1206827"/>
  </r>
  <r>
    <x v="9"/>
    <x v="68"/>
    <m/>
    <n v="15849403"/>
  </r>
  <r>
    <x v="10"/>
    <x v="68"/>
    <m/>
    <n v="0"/>
  </r>
  <r>
    <x v="11"/>
    <x v="68"/>
    <m/>
    <n v="0"/>
  </r>
  <r>
    <x v="0"/>
    <x v="69"/>
    <m/>
    <n v="575326"/>
  </r>
  <r>
    <x v="1"/>
    <x v="69"/>
    <m/>
    <n v="557526"/>
  </r>
  <r>
    <x v="2"/>
    <x v="69"/>
    <m/>
    <n v="504285"/>
  </r>
  <r>
    <x v="3"/>
    <x v="69"/>
    <m/>
    <n v="43855"/>
  </r>
  <r>
    <x v="4"/>
    <x v="69"/>
    <m/>
    <n v="256819"/>
  </r>
  <r>
    <x v="5"/>
    <x v="69"/>
    <m/>
    <n v="90488"/>
  </r>
  <r>
    <x v="6"/>
    <x v="69"/>
    <m/>
    <n v="39094"/>
  </r>
  <r>
    <x v="7"/>
    <x v="69"/>
    <m/>
    <n v="819966"/>
  </r>
  <r>
    <x v="8"/>
    <x v="69"/>
    <m/>
    <n v="878724"/>
  </r>
  <r>
    <x v="9"/>
    <x v="69"/>
    <m/>
    <n v="1450814"/>
  </r>
  <r>
    <x v="10"/>
    <x v="69"/>
    <m/>
    <n v="0"/>
  </r>
  <r>
    <x v="11"/>
    <x v="69"/>
    <m/>
    <n v="67800"/>
  </r>
  <r>
    <x v="0"/>
    <x v="70"/>
    <m/>
    <n v="93159"/>
  </r>
  <r>
    <x v="1"/>
    <x v="70"/>
    <m/>
    <n v="622067"/>
  </r>
  <r>
    <x v="2"/>
    <x v="70"/>
    <m/>
    <n v="247451"/>
  </r>
  <r>
    <x v="3"/>
    <x v="70"/>
    <m/>
    <n v="0"/>
  </r>
  <r>
    <x v="4"/>
    <x v="70"/>
    <m/>
    <n v="106158"/>
  </r>
  <r>
    <x v="5"/>
    <x v="70"/>
    <m/>
    <n v="0"/>
  </r>
  <r>
    <x v="6"/>
    <x v="70"/>
    <m/>
    <n v="22457"/>
  </r>
  <r>
    <x v="7"/>
    <x v="70"/>
    <m/>
    <n v="1772950"/>
  </r>
  <r>
    <x v="8"/>
    <x v="70"/>
    <m/>
    <n v="2847228"/>
  </r>
  <r>
    <x v="9"/>
    <x v="70"/>
    <m/>
    <n v="0"/>
  </r>
  <r>
    <x v="10"/>
    <x v="70"/>
    <m/>
    <n v="0"/>
  </r>
  <r>
    <x v="11"/>
    <x v="70"/>
    <m/>
    <n v="0"/>
  </r>
  <r>
    <x v="0"/>
    <x v="71"/>
    <m/>
    <n v="381202"/>
  </r>
  <r>
    <x v="1"/>
    <x v="71"/>
    <m/>
    <n v="0"/>
  </r>
  <r>
    <x v="2"/>
    <x v="71"/>
    <m/>
    <n v="1514129"/>
  </r>
  <r>
    <x v="3"/>
    <x v="71"/>
    <m/>
    <n v="0"/>
  </r>
  <r>
    <x v="4"/>
    <x v="71"/>
    <m/>
    <n v="905809"/>
  </r>
  <r>
    <x v="5"/>
    <x v="71"/>
    <m/>
    <n v="0"/>
  </r>
  <r>
    <x v="6"/>
    <x v="71"/>
    <m/>
    <n v="243106"/>
  </r>
  <r>
    <x v="7"/>
    <x v="71"/>
    <m/>
    <n v="61343"/>
  </r>
  <r>
    <x v="8"/>
    <x v="71"/>
    <m/>
    <n v="133925"/>
  </r>
  <r>
    <x v="9"/>
    <x v="71"/>
    <m/>
    <n v="0"/>
  </r>
  <r>
    <x v="10"/>
    <x v="71"/>
    <m/>
    <n v="0"/>
  </r>
  <r>
    <x v="11"/>
    <x v="71"/>
    <m/>
    <n v="0"/>
  </r>
  <r>
    <x v="0"/>
    <x v="72"/>
    <m/>
    <n v="2672476"/>
  </r>
  <r>
    <x v="1"/>
    <x v="72"/>
    <m/>
    <n v="1270138"/>
  </r>
  <r>
    <x v="2"/>
    <x v="72"/>
    <m/>
    <n v="794948"/>
  </r>
  <r>
    <x v="3"/>
    <x v="72"/>
    <m/>
    <n v="0"/>
  </r>
  <r>
    <x v="4"/>
    <x v="72"/>
    <m/>
    <n v="158127"/>
  </r>
  <r>
    <x v="5"/>
    <x v="72"/>
    <m/>
    <n v="67930"/>
  </r>
  <r>
    <x v="6"/>
    <x v="72"/>
    <m/>
    <n v="248028"/>
  </r>
  <r>
    <x v="7"/>
    <x v="72"/>
    <m/>
    <n v="1762167"/>
  </r>
  <r>
    <x v="8"/>
    <x v="72"/>
    <m/>
    <n v="502356"/>
  </r>
  <r>
    <x v="9"/>
    <x v="72"/>
    <m/>
    <n v="2100"/>
  </r>
  <r>
    <x v="10"/>
    <x v="72"/>
    <m/>
    <n v="0"/>
  </r>
  <r>
    <x v="11"/>
    <x v="72"/>
    <m/>
    <n v="0"/>
  </r>
  <r>
    <x v="0"/>
    <x v="73"/>
    <m/>
    <n v="273357"/>
  </r>
  <r>
    <x v="1"/>
    <x v="73"/>
    <m/>
    <n v="0"/>
  </r>
  <r>
    <x v="2"/>
    <x v="73"/>
    <m/>
    <n v="462384"/>
  </r>
  <r>
    <x v="3"/>
    <x v="73"/>
    <m/>
    <n v="0"/>
  </r>
  <r>
    <x v="4"/>
    <x v="73"/>
    <m/>
    <n v="231907"/>
  </r>
  <r>
    <x v="5"/>
    <x v="73"/>
    <m/>
    <n v="2802"/>
  </r>
  <r>
    <x v="6"/>
    <x v="73"/>
    <m/>
    <n v="109844"/>
  </r>
  <r>
    <x v="7"/>
    <x v="73"/>
    <m/>
    <n v="98863"/>
  </r>
  <r>
    <x v="8"/>
    <x v="73"/>
    <m/>
    <n v="59223"/>
  </r>
  <r>
    <x v="9"/>
    <x v="73"/>
    <m/>
    <n v="0"/>
  </r>
  <r>
    <x v="10"/>
    <x v="73"/>
    <m/>
    <n v="0"/>
  </r>
  <r>
    <x v="11"/>
    <x v="73"/>
    <m/>
    <n v="0"/>
  </r>
  <r>
    <x v="0"/>
    <x v="74"/>
    <m/>
    <n v="40025601"/>
  </r>
  <r>
    <x v="1"/>
    <x v="74"/>
    <m/>
    <n v="20955152"/>
  </r>
  <r>
    <x v="2"/>
    <x v="74"/>
    <m/>
    <n v="12039755"/>
  </r>
  <r>
    <x v="3"/>
    <x v="74"/>
    <m/>
    <n v="18338900"/>
  </r>
  <r>
    <x v="4"/>
    <x v="74"/>
    <m/>
    <n v="24660473"/>
  </r>
  <r>
    <x v="5"/>
    <x v="74"/>
    <m/>
    <n v="7373100"/>
  </r>
  <r>
    <x v="6"/>
    <x v="74"/>
    <m/>
    <n v="791759"/>
  </r>
  <r>
    <x v="7"/>
    <x v="74"/>
    <m/>
    <n v="16080050"/>
  </r>
  <r>
    <x v="8"/>
    <x v="74"/>
    <m/>
    <n v="1660818"/>
  </r>
  <r>
    <x v="9"/>
    <x v="74"/>
    <m/>
    <n v="154880"/>
  </r>
  <r>
    <x v="10"/>
    <x v="74"/>
    <m/>
    <n v="0"/>
  </r>
  <r>
    <x v="11"/>
    <x v="74"/>
    <m/>
    <n v="828884"/>
  </r>
  <r>
    <x v="0"/>
    <x v="75"/>
    <m/>
    <n v="1148237"/>
  </r>
  <r>
    <x v="1"/>
    <x v="75"/>
    <m/>
    <n v="1119718"/>
  </r>
  <r>
    <x v="2"/>
    <x v="75"/>
    <m/>
    <n v="492550"/>
  </r>
  <r>
    <x v="3"/>
    <x v="75"/>
    <m/>
    <n v="121810"/>
  </r>
  <r>
    <x v="4"/>
    <x v="75"/>
    <m/>
    <n v="444774"/>
  </r>
  <r>
    <x v="5"/>
    <x v="75"/>
    <m/>
    <n v="40376"/>
  </r>
  <r>
    <x v="6"/>
    <x v="75"/>
    <m/>
    <n v="107202"/>
  </r>
  <r>
    <x v="7"/>
    <x v="75"/>
    <m/>
    <n v="758330"/>
  </r>
  <r>
    <x v="8"/>
    <x v="75"/>
    <m/>
    <n v="444981"/>
  </r>
  <r>
    <x v="9"/>
    <x v="75"/>
    <m/>
    <n v="0"/>
  </r>
  <r>
    <x v="10"/>
    <x v="75"/>
    <m/>
    <n v="0"/>
  </r>
  <r>
    <x v="11"/>
    <x v="75"/>
    <m/>
    <n v="49000"/>
  </r>
  <r>
    <x v="0"/>
    <x v="76"/>
    <m/>
    <n v="619425"/>
  </r>
  <r>
    <x v="1"/>
    <x v="76"/>
    <m/>
    <n v="1261935"/>
  </r>
  <r>
    <x v="2"/>
    <x v="76"/>
    <m/>
    <n v="439011"/>
  </r>
  <r>
    <x v="3"/>
    <x v="76"/>
    <m/>
    <n v="110448"/>
  </r>
  <r>
    <x v="4"/>
    <x v="76"/>
    <m/>
    <n v="2528187"/>
  </r>
  <r>
    <x v="5"/>
    <x v="76"/>
    <m/>
    <n v="153013"/>
  </r>
  <r>
    <x v="6"/>
    <x v="76"/>
    <m/>
    <n v="118408"/>
  </r>
  <r>
    <x v="7"/>
    <x v="76"/>
    <m/>
    <n v="274591"/>
  </r>
  <r>
    <x v="8"/>
    <x v="76"/>
    <m/>
    <n v="407716"/>
  </r>
  <r>
    <x v="9"/>
    <x v="76"/>
    <m/>
    <n v="0"/>
  </r>
  <r>
    <x v="10"/>
    <x v="76"/>
    <m/>
    <n v="1000"/>
  </r>
  <r>
    <x v="11"/>
    <x v="76"/>
    <m/>
    <n v="33100"/>
  </r>
  <r>
    <x v="0"/>
    <x v="77"/>
    <m/>
    <n v="19235"/>
  </r>
  <r>
    <x v="1"/>
    <x v="77"/>
    <m/>
    <n v="508593"/>
  </r>
  <r>
    <x v="2"/>
    <x v="77"/>
    <m/>
    <n v="440872"/>
  </r>
  <r>
    <x v="3"/>
    <x v="77"/>
    <m/>
    <n v="0"/>
  </r>
  <r>
    <x v="4"/>
    <x v="77"/>
    <m/>
    <n v="159979"/>
  </r>
  <r>
    <x v="5"/>
    <x v="77"/>
    <m/>
    <n v="0"/>
  </r>
  <r>
    <x v="6"/>
    <x v="77"/>
    <m/>
    <n v="244746"/>
  </r>
  <r>
    <x v="7"/>
    <x v="77"/>
    <m/>
    <n v="1503487"/>
  </r>
  <r>
    <x v="8"/>
    <x v="77"/>
    <m/>
    <n v="1001543"/>
  </r>
  <r>
    <x v="9"/>
    <x v="77"/>
    <m/>
    <n v="126872"/>
  </r>
  <r>
    <x v="10"/>
    <x v="77"/>
    <m/>
    <n v="0"/>
  </r>
  <r>
    <x v="11"/>
    <x v="77"/>
    <m/>
    <n v="0"/>
  </r>
  <r>
    <x v="0"/>
    <x v="78"/>
    <m/>
    <n v="10327464"/>
  </r>
  <r>
    <x v="1"/>
    <x v="78"/>
    <m/>
    <n v="6280400"/>
  </r>
  <r>
    <x v="2"/>
    <x v="78"/>
    <m/>
    <n v="2706667"/>
  </r>
  <r>
    <x v="3"/>
    <x v="78"/>
    <m/>
    <n v="2746602"/>
  </r>
  <r>
    <x v="4"/>
    <x v="78"/>
    <m/>
    <n v="5966803"/>
  </r>
  <r>
    <x v="5"/>
    <x v="78"/>
    <m/>
    <n v="9761556"/>
  </r>
  <r>
    <x v="6"/>
    <x v="78"/>
    <m/>
    <n v="9579553"/>
  </r>
  <r>
    <x v="7"/>
    <x v="78"/>
    <m/>
    <n v="12084563"/>
  </r>
  <r>
    <x v="8"/>
    <x v="78"/>
    <m/>
    <n v="6961182"/>
  </r>
  <r>
    <x v="9"/>
    <x v="78"/>
    <m/>
    <n v="0"/>
  </r>
  <r>
    <x v="10"/>
    <x v="78"/>
    <m/>
    <n v="0"/>
  </r>
  <r>
    <x v="11"/>
    <x v="78"/>
    <m/>
    <n v="0"/>
  </r>
  <r>
    <x v="0"/>
    <x v="79"/>
    <m/>
    <n v="3984581"/>
  </r>
  <r>
    <x v="1"/>
    <x v="79"/>
    <m/>
    <n v="1126013"/>
  </r>
  <r>
    <x v="2"/>
    <x v="79"/>
    <m/>
    <n v="1714783"/>
  </r>
  <r>
    <x v="3"/>
    <x v="79"/>
    <m/>
    <n v="667431"/>
  </r>
  <r>
    <x v="4"/>
    <x v="79"/>
    <m/>
    <n v="1317133"/>
  </r>
  <r>
    <x v="5"/>
    <x v="79"/>
    <m/>
    <n v="175475"/>
  </r>
  <r>
    <x v="6"/>
    <x v="79"/>
    <m/>
    <n v="30850"/>
  </r>
  <r>
    <x v="7"/>
    <x v="79"/>
    <m/>
    <n v="7799102"/>
  </r>
  <r>
    <x v="8"/>
    <x v="79"/>
    <m/>
    <n v="1295593"/>
  </r>
  <r>
    <x v="9"/>
    <x v="79"/>
    <m/>
    <n v="0"/>
  </r>
  <r>
    <x v="10"/>
    <x v="79"/>
    <m/>
    <n v="0"/>
  </r>
  <r>
    <x v="11"/>
    <x v="79"/>
    <m/>
    <n v="0"/>
  </r>
  <r>
    <x v="0"/>
    <x v="80"/>
    <m/>
    <n v="3397802"/>
  </r>
  <r>
    <x v="1"/>
    <x v="80"/>
    <m/>
    <n v="2134292"/>
  </r>
  <r>
    <x v="2"/>
    <x v="80"/>
    <m/>
    <n v="913148"/>
  </r>
  <r>
    <x v="3"/>
    <x v="80"/>
    <m/>
    <n v="127238"/>
  </r>
  <r>
    <x v="4"/>
    <x v="80"/>
    <m/>
    <n v="650718"/>
  </r>
  <r>
    <x v="5"/>
    <x v="80"/>
    <m/>
    <n v="76439"/>
  </r>
  <r>
    <x v="6"/>
    <x v="80"/>
    <m/>
    <n v="297387"/>
  </r>
  <r>
    <x v="7"/>
    <x v="80"/>
    <m/>
    <n v="2527554"/>
  </r>
  <r>
    <x v="8"/>
    <x v="80"/>
    <m/>
    <n v="1413980"/>
  </r>
  <r>
    <x v="9"/>
    <x v="80"/>
    <m/>
    <n v="39522"/>
  </r>
  <r>
    <x v="10"/>
    <x v="80"/>
    <m/>
    <n v="0"/>
  </r>
  <r>
    <x v="11"/>
    <x v="80"/>
    <m/>
    <n v="135300"/>
  </r>
  <r>
    <x v="0"/>
    <x v="81"/>
    <m/>
    <n v="1642770"/>
  </r>
  <r>
    <x v="1"/>
    <x v="81"/>
    <m/>
    <n v="895268"/>
  </r>
  <r>
    <x v="2"/>
    <x v="81"/>
    <m/>
    <n v="937194"/>
  </r>
  <r>
    <x v="3"/>
    <x v="81"/>
    <m/>
    <n v="99304"/>
  </r>
  <r>
    <x v="4"/>
    <x v="81"/>
    <m/>
    <n v="758758"/>
  </r>
  <r>
    <x v="5"/>
    <x v="81"/>
    <m/>
    <n v="60686"/>
  </r>
  <r>
    <x v="6"/>
    <x v="81"/>
    <m/>
    <n v="176106"/>
  </r>
  <r>
    <x v="7"/>
    <x v="81"/>
    <m/>
    <n v="1900224"/>
  </r>
  <r>
    <x v="8"/>
    <x v="81"/>
    <m/>
    <n v="784778"/>
  </r>
  <r>
    <x v="9"/>
    <x v="81"/>
    <m/>
    <n v="704274"/>
  </r>
  <r>
    <x v="10"/>
    <x v="81"/>
    <m/>
    <n v="0"/>
  </r>
  <r>
    <x v="11"/>
    <x v="81"/>
    <m/>
    <n v="69400"/>
  </r>
  <r>
    <x v="0"/>
    <x v="82"/>
    <m/>
    <n v="71504749"/>
  </r>
  <r>
    <x v="1"/>
    <x v="82"/>
    <m/>
    <n v="39958734"/>
  </r>
  <r>
    <x v="2"/>
    <x v="82"/>
    <m/>
    <n v="38945117"/>
  </r>
  <r>
    <x v="3"/>
    <x v="82"/>
    <m/>
    <n v="19366427"/>
  </r>
  <r>
    <x v="4"/>
    <x v="82"/>
    <m/>
    <n v="38825214"/>
  </r>
  <r>
    <x v="5"/>
    <x v="82"/>
    <m/>
    <n v="16652604"/>
  </r>
  <r>
    <x v="6"/>
    <x v="82"/>
    <m/>
    <n v="2874711"/>
  </r>
  <r>
    <x v="7"/>
    <x v="82"/>
    <m/>
    <n v="24907124"/>
  </r>
  <r>
    <x v="8"/>
    <x v="82"/>
    <m/>
    <n v="18065340"/>
  </r>
  <r>
    <x v="9"/>
    <x v="82"/>
    <m/>
    <n v="0"/>
  </r>
  <r>
    <x v="10"/>
    <x v="82"/>
    <m/>
    <n v="0"/>
  </r>
  <r>
    <x v="11"/>
    <x v="82"/>
    <m/>
    <n v="2898064"/>
  </r>
  <r>
    <x v="0"/>
    <x v="83"/>
    <m/>
    <n v="1262040"/>
  </r>
  <r>
    <x v="1"/>
    <x v="83"/>
    <m/>
    <n v="568934"/>
  </r>
  <r>
    <x v="2"/>
    <x v="83"/>
    <m/>
    <n v="282"/>
  </r>
  <r>
    <x v="3"/>
    <x v="83"/>
    <m/>
    <n v="0"/>
  </r>
  <r>
    <x v="4"/>
    <x v="83"/>
    <m/>
    <n v="55784"/>
  </r>
  <r>
    <x v="5"/>
    <x v="83"/>
    <m/>
    <n v="7404"/>
  </r>
  <r>
    <x v="6"/>
    <x v="83"/>
    <m/>
    <n v="0"/>
  </r>
  <r>
    <x v="7"/>
    <x v="83"/>
    <m/>
    <n v="1669092"/>
  </r>
  <r>
    <x v="8"/>
    <x v="83"/>
    <m/>
    <n v="890501"/>
  </r>
  <r>
    <x v="9"/>
    <x v="83"/>
    <m/>
    <n v="0"/>
  </r>
  <r>
    <x v="10"/>
    <x v="83"/>
    <m/>
    <n v="0"/>
  </r>
  <r>
    <x v="11"/>
    <x v="83"/>
    <m/>
    <n v="0"/>
  </r>
  <r>
    <x v="0"/>
    <x v="84"/>
    <m/>
    <n v="38041959"/>
  </r>
  <r>
    <x v="1"/>
    <x v="84"/>
    <m/>
    <n v="11907282"/>
  </r>
  <r>
    <x v="2"/>
    <x v="84"/>
    <m/>
    <n v="6728678"/>
  </r>
  <r>
    <x v="3"/>
    <x v="84"/>
    <m/>
    <n v="2444103"/>
  </r>
  <r>
    <x v="4"/>
    <x v="84"/>
    <m/>
    <n v="21702928"/>
  </r>
  <r>
    <x v="5"/>
    <x v="84"/>
    <m/>
    <n v="3228504"/>
  </r>
  <r>
    <x v="6"/>
    <x v="84"/>
    <m/>
    <n v="336526"/>
  </r>
  <r>
    <x v="7"/>
    <x v="84"/>
    <m/>
    <n v="5439490"/>
  </r>
  <r>
    <x v="8"/>
    <x v="84"/>
    <m/>
    <n v="563703"/>
  </r>
  <r>
    <x v="9"/>
    <x v="84"/>
    <m/>
    <n v="35456023"/>
  </r>
  <r>
    <x v="10"/>
    <x v="84"/>
    <m/>
    <n v="0"/>
  </r>
  <r>
    <x v="11"/>
    <x v="84"/>
    <m/>
    <n v="3251880"/>
  </r>
  <r>
    <x v="0"/>
    <x v="85"/>
    <m/>
    <n v="19989285"/>
  </r>
  <r>
    <x v="1"/>
    <x v="85"/>
    <m/>
    <n v="5880796"/>
  </r>
  <r>
    <x v="2"/>
    <x v="85"/>
    <m/>
    <n v="6447499"/>
  </r>
  <r>
    <x v="3"/>
    <x v="85"/>
    <m/>
    <n v="4495290"/>
  </r>
  <r>
    <x v="4"/>
    <x v="85"/>
    <m/>
    <n v="14069332"/>
  </r>
  <r>
    <x v="5"/>
    <x v="85"/>
    <m/>
    <n v="4084274"/>
  </r>
  <r>
    <x v="6"/>
    <x v="85"/>
    <m/>
    <n v="858284"/>
  </r>
  <r>
    <x v="7"/>
    <x v="85"/>
    <m/>
    <n v="4449171"/>
  </r>
  <r>
    <x v="8"/>
    <x v="85"/>
    <m/>
    <n v="1549765"/>
  </r>
  <r>
    <x v="9"/>
    <x v="85"/>
    <m/>
    <n v="0"/>
  </r>
  <r>
    <x v="10"/>
    <x v="85"/>
    <m/>
    <n v="0"/>
  </r>
  <r>
    <x v="11"/>
    <x v="85"/>
    <m/>
    <n v="661126"/>
  </r>
  <r>
    <x v="0"/>
    <x v="86"/>
    <m/>
    <n v="5711467"/>
  </r>
  <r>
    <x v="1"/>
    <x v="86"/>
    <m/>
    <n v="518770"/>
  </r>
  <r>
    <x v="2"/>
    <x v="86"/>
    <m/>
    <n v="4645481"/>
  </r>
  <r>
    <x v="3"/>
    <x v="86"/>
    <m/>
    <n v="0"/>
  </r>
  <r>
    <x v="4"/>
    <x v="86"/>
    <m/>
    <n v="3119881"/>
  </r>
  <r>
    <x v="5"/>
    <x v="86"/>
    <m/>
    <n v="388345"/>
  </r>
  <r>
    <x v="6"/>
    <x v="86"/>
    <m/>
    <n v="472454"/>
  </r>
  <r>
    <x v="7"/>
    <x v="86"/>
    <m/>
    <n v="2985647"/>
  </r>
  <r>
    <x v="8"/>
    <x v="86"/>
    <m/>
    <n v="1179203"/>
  </r>
  <r>
    <x v="9"/>
    <x v="86"/>
    <m/>
    <n v="0"/>
  </r>
  <r>
    <x v="10"/>
    <x v="86"/>
    <m/>
    <n v="0"/>
  </r>
  <r>
    <x v="11"/>
    <x v="86"/>
    <m/>
    <n v="0"/>
  </r>
  <r>
    <x v="0"/>
    <x v="87"/>
    <m/>
    <n v="242501"/>
  </r>
  <r>
    <x v="1"/>
    <x v="87"/>
    <m/>
    <n v="262291"/>
  </r>
  <r>
    <x v="2"/>
    <x v="87"/>
    <m/>
    <n v="210135"/>
  </r>
  <r>
    <x v="3"/>
    <x v="87"/>
    <m/>
    <n v="18330"/>
  </r>
  <r>
    <x v="4"/>
    <x v="87"/>
    <m/>
    <n v="1662822"/>
  </r>
  <r>
    <x v="5"/>
    <x v="87"/>
    <m/>
    <n v="6608"/>
  </r>
  <r>
    <x v="6"/>
    <x v="87"/>
    <m/>
    <n v="0"/>
  </r>
  <r>
    <x v="7"/>
    <x v="87"/>
    <m/>
    <n v="503759"/>
  </r>
  <r>
    <x v="8"/>
    <x v="87"/>
    <m/>
    <n v="207964"/>
  </r>
  <r>
    <x v="9"/>
    <x v="87"/>
    <m/>
    <n v="2210945"/>
  </r>
  <r>
    <x v="10"/>
    <x v="87"/>
    <m/>
    <n v="0"/>
  </r>
  <r>
    <x v="11"/>
    <x v="87"/>
    <m/>
    <n v="0"/>
  </r>
  <r>
    <x v="0"/>
    <x v="88"/>
    <m/>
    <n v="93138133"/>
  </r>
  <r>
    <x v="1"/>
    <x v="88"/>
    <m/>
    <n v="54709199"/>
  </r>
  <r>
    <x v="2"/>
    <x v="88"/>
    <m/>
    <n v="36048940"/>
  </r>
  <r>
    <x v="3"/>
    <x v="88"/>
    <m/>
    <n v="73084431"/>
  </r>
  <r>
    <x v="4"/>
    <x v="88"/>
    <m/>
    <n v="28026261"/>
  </r>
  <r>
    <x v="5"/>
    <x v="88"/>
    <m/>
    <n v="13756448"/>
  </r>
  <r>
    <x v="6"/>
    <x v="88"/>
    <m/>
    <n v="1497150"/>
  </r>
  <r>
    <x v="7"/>
    <x v="88"/>
    <m/>
    <n v="22716068"/>
  </r>
  <r>
    <x v="8"/>
    <x v="88"/>
    <m/>
    <n v="5037420"/>
  </r>
  <r>
    <x v="9"/>
    <x v="88"/>
    <m/>
    <n v="1429943"/>
  </r>
  <r>
    <x v="10"/>
    <x v="88"/>
    <m/>
    <n v="0"/>
  </r>
  <r>
    <x v="11"/>
    <x v="88"/>
    <m/>
    <n v="2392360"/>
  </r>
  <r>
    <x v="0"/>
    <x v="89"/>
    <m/>
    <n v="4780782"/>
  </r>
  <r>
    <x v="1"/>
    <x v="89"/>
    <m/>
    <n v="889602"/>
  </r>
  <r>
    <x v="2"/>
    <x v="89"/>
    <m/>
    <n v="1950882"/>
  </r>
  <r>
    <x v="3"/>
    <x v="89"/>
    <m/>
    <n v="0"/>
  </r>
  <r>
    <x v="4"/>
    <x v="89"/>
    <m/>
    <n v="1931694"/>
  </r>
  <r>
    <x v="5"/>
    <x v="89"/>
    <m/>
    <n v="0"/>
  </r>
  <r>
    <x v="6"/>
    <x v="89"/>
    <m/>
    <n v="758485"/>
  </r>
  <r>
    <x v="7"/>
    <x v="89"/>
    <m/>
    <n v="3257477"/>
  </r>
  <r>
    <x v="8"/>
    <x v="89"/>
    <m/>
    <n v="4127353"/>
  </r>
  <r>
    <x v="9"/>
    <x v="89"/>
    <m/>
    <n v="0"/>
  </r>
  <r>
    <x v="10"/>
    <x v="89"/>
    <m/>
    <n v="0"/>
  </r>
  <r>
    <x v="11"/>
    <x v="89"/>
    <m/>
    <n v="0"/>
  </r>
  <r>
    <x v="0"/>
    <x v="90"/>
    <m/>
    <n v="1869543"/>
  </r>
  <r>
    <x v="1"/>
    <x v="90"/>
    <m/>
    <n v="487700"/>
  </r>
  <r>
    <x v="2"/>
    <x v="90"/>
    <m/>
    <n v="2386898"/>
  </r>
  <r>
    <x v="3"/>
    <x v="90"/>
    <m/>
    <n v="0"/>
  </r>
  <r>
    <x v="4"/>
    <x v="90"/>
    <m/>
    <n v="857000"/>
  </r>
  <r>
    <x v="5"/>
    <x v="90"/>
    <m/>
    <n v="0"/>
  </r>
  <r>
    <x v="6"/>
    <x v="90"/>
    <m/>
    <n v="616136"/>
  </r>
  <r>
    <x v="7"/>
    <x v="90"/>
    <m/>
    <n v="2102106"/>
  </r>
  <r>
    <x v="8"/>
    <x v="90"/>
    <m/>
    <n v="285441"/>
  </r>
  <r>
    <x v="9"/>
    <x v="90"/>
    <m/>
    <n v="0"/>
  </r>
  <r>
    <x v="10"/>
    <x v="90"/>
    <m/>
    <n v="0"/>
  </r>
  <r>
    <x v="11"/>
    <x v="90"/>
    <m/>
    <n v="0"/>
  </r>
  <r>
    <x v="0"/>
    <x v="91"/>
    <m/>
    <n v="1822856"/>
  </r>
  <r>
    <x v="1"/>
    <x v="91"/>
    <m/>
    <n v="743672"/>
  </r>
  <r>
    <x v="2"/>
    <x v="91"/>
    <m/>
    <n v="1371520"/>
  </r>
  <r>
    <x v="3"/>
    <x v="91"/>
    <m/>
    <n v="2621760"/>
  </r>
  <r>
    <x v="4"/>
    <x v="91"/>
    <m/>
    <n v="906980"/>
  </r>
  <r>
    <x v="5"/>
    <x v="91"/>
    <m/>
    <n v="1835984"/>
  </r>
  <r>
    <x v="6"/>
    <x v="91"/>
    <m/>
    <n v="232342"/>
  </r>
  <r>
    <x v="7"/>
    <x v="91"/>
    <m/>
    <n v="1014430"/>
  </r>
  <r>
    <x v="8"/>
    <x v="91"/>
    <m/>
    <n v="325991"/>
  </r>
  <r>
    <x v="9"/>
    <x v="91"/>
    <m/>
    <n v="0"/>
  </r>
  <r>
    <x v="10"/>
    <x v="91"/>
    <m/>
    <n v="0"/>
  </r>
  <r>
    <x v="11"/>
    <x v="91"/>
    <m/>
    <n v="734340"/>
  </r>
  <r>
    <x v="0"/>
    <x v="92"/>
    <m/>
    <n v="0"/>
  </r>
  <r>
    <x v="1"/>
    <x v="92"/>
    <m/>
    <n v="0"/>
  </r>
  <r>
    <x v="2"/>
    <x v="92"/>
    <m/>
    <n v="0"/>
  </r>
  <r>
    <x v="3"/>
    <x v="92"/>
    <m/>
    <n v="0"/>
  </r>
  <r>
    <x v="4"/>
    <x v="92"/>
    <m/>
    <n v="0"/>
  </r>
  <r>
    <x v="5"/>
    <x v="92"/>
    <m/>
    <n v="0"/>
  </r>
  <r>
    <x v="6"/>
    <x v="92"/>
    <m/>
    <n v="0"/>
  </r>
  <r>
    <x v="7"/>
    <x v="92"/>
    <m/>
    <n v="0"/>
  </r>
  <r>
    <x v="8"/>
    <x v="92"/>
    <m/>
    <n v="0"/>
  </r>
  <r>
    <x v="9"/>
    <x v="92"/>
    <m/>
    <n v="0"/>
  </r>
  <r>
    <x v="10"/>
    <x v="92"/>
    <m/>
    <n v="0"/>
  </r>
  <r>
    <x v="11"/>
    <x v="92"/>
    <m/>
    <n v="0"/>
  </r>
  <r>
    <x v="0"/>
    <x v="93"/>
    <m/>
    <n v="1076752"/>
  </r>
  <r>
    <x v="1"/>
    <x v="93"/>
    <m/>
    <n v="1075056"/>
  </r>
  <r>
    <x v="2"/>
    <x v="93"/>
    <m/>
    <n v="381060"/>
  </r>
  <r>
    <x v="3"/>
    <x v="93"/>
    <m/>
    <n v="90339"/>
  </r>
  <r>
    <x v="4"/>
    <x v="93"/>
    <m/>
    <n v="280006"/>
  </r>
  <r>
    <x v="5"/>
    <x v="93"/>
    <m/>
    <n v="27445"/>
  </r>
  <r>
    <x v="6"/>
    <x v="93"/>
    <m/>
    <n v="78525"/>
  </r>
  <r>
    <x v="7"/>
    <x v="93"/>
    <m/>
    <n v="872081"/>
  </r>
  <r>
    <x v="8"/>
    <x v="93"/>
    <m/>
    <n v="769032"/>
  </r>
  <r>
    <x v="9"/>
    <x v="93"/>
    <m/>
    <n v="0"/>
  </r>
  <r>
    <x v="10"/>
    <x v="93"/>
    <m/>
    <n v="0"/>
  </r>
  <r>
    <x v="11"/>
    <x v="93"/>
    <m/>
    <n v="0"/>
  </r>
  <r>
    <x v="0"/>
    <x v="94"/>
    <m/>
    <n v="398075"/>
  </r>
  <r>
    <x v="1"/>
    <x v="94"/>
    <m/>
    <n v="53938"/>
  </r>
  <r>
    <x v="2"/>
    <x v="94"/>
    <m/>
    <n v="132114"/>
  </r>
  <r>
    <x v="3"/>
    <x v="94"/>
    <m/>
    <n v="0"/>
  </r>
  <r>
    <x v="4"/>
    <x v="94"/>
    <m/>
    <n v="25789"/>
  </r>
  <r>
    <x v="5"/>
    <x v="94"/>
    <m/>
    <n v="35825"/>
  </r>
  <r>
    <x v="6"/>
    <x v="94"/>
    <m/>
    <n v="30276"/>
  </r>
  <r>
    <x v="7"/>
    <x v="94"/>
    <m/>
    <n v="1015612"/>
  </r>
  <r>
    <x v="8"/>
    <x v="94"/>
    <m/>
    <n v="15742"/>
  </r>
  <r>
    <x v="9"/>
    <x v="94"/>
    <m/>
    <n v="11365536"/>
  </r>
  <r>
    <x v="10"/>
    <x v="94"/>
    <m/>
    <n v="0"/>
  </r>
  <r>
    <x v="11"/>
    <x v="94"/>
    <m/>
    <n v="0"/>
  </r>
  <r>
    <x v="0"/>
    <x v="95"/>
    <m/>
    <n v="4403349"/>
  </r>
  <r>
    <x v="1"/>
    <x v="95"/>
    <m/>
    <n v="62550"/>
  </r>
  <r>
    <x v="2"/>
    <x v="95"/>
    <m/>
    <n v="6633904"/>
  </r>
  <r>
    <x v="3"/>
    <x v="95"/>
    <m/>
    <n v="0"/>
  </r>
  <r>
    <x v="4"/>
    <x v="95"/>
    <m/>
    <n v="1102727"/>
  </r>
  <r>
    <x v="5"/>
    <x v="95"/>
    <m/>
    <n v="0"/>
  </r>
  <r>
    <x v="6"/>
    <x v="95"/>
    <m/>
    <n v="859214"/>
  </r>
  <r>
    <x v="7"/>
    <x v="95"/>
    <m/>
    <n v="5411432"/>
  </r>
  <r>
    <x v="8"/>
    <x v="95"/>
    <m/>
    <n v="58708046"/>
  </r>
  <r>
    <x v="9"/>
    <x v="95"/>
    <m/>
    <n v="0"/>
  </r>
  <r>
    <x v="10"/>
    <x v="95"/>
    <m/>
    <n v="0"/>
  </r>
  <r>
    <x v="11"/>
    <x v="95"/>
    <m/>
    <n v="0"/>
  </r>
  <r>
    <x v="0"/>
    <x v="96"/>
    <m/>
    <n v="1620784"/>
  </r>
  <r>
    <x v="1"/>
    <x v="96"/>
    <m/>
    <n v="3784299"/>
  </r>
  <r>
    <x v="2"/>
    <x v="96"/>
    <m/>
    <n v="159030"/>
  </r>
  <r>
    <x v="3"/>
    <x v="96"/>
    <m/>
    <n v="0"/>
  </r>
  <r>
    <x v="4"/>
    <x v="96"/>
    <m/>
    <n v="1823163"/>
  </r>
  <r>
    <x v="5"/>
    <x v="96"/>
    <m/>
    <n v="0"/>
  </r>
  <r>
    <x v="6"/>
    <x v="96"/>
    <m/>
    <n v="1372408"/>
  </r>
  <r>
    <x v="7"/>
    <x v="96"/>
    <m/>
    <n v="2921809"/>
  </r>
  <r>
    <x v="8"/>
    <x v="96"/>
    <m/>
    <n v="4780053"/>
  </r>
  <r>
    <x v="9"/>
    <x v="96"/>
    <m/>
    <n v="0"/>
  </r>
  <r>
    <x v="10"/>
    <x v="96"/>
    <m/>
    <n v="0"/>
  </r>
  <r>
    <x v="11"/>
    <x v="96"/>
    <m/>
    <n v="0"/>
  </r>
  <r>
    <x v="0"/>
    <x v="97"/>
    <m/>
    <n v="543192"/>
  </r>
  <r>
    <x v="1"/>
    <x v="97"/>
    <m/>
    <n v="845755"/>
  </r>
  <r>
    <x v="2"/>
    <x v="97"/>
    <m/>
    <n v="705354"/>
  </r>
  <r>
    <x v="3"/>
    <x v="97"/>
    <m/>
    <n v="27613"/>
  </r>
  <r>
    <x v="4"/>
    <x v="97"/>
    <m/>
    <n v="178401"/>
  </r>
  <r>
    <x v="5"/>
    <x v="97"/>
    <m/>
    <n v="23421"/>
  </r>
  <r>
    <x v="6"/>
    <x v="97"/>
    <m/>
    <n v="76827"/>
  </r>
  <r>
    <x v="7"/>
    <x v="97"/>
    <m/>
    <n v="472670"/>
  </r>
  <r>
    <x v="8"/>
    <x v="97"/>
    <m/>
    <n v="0"/>
  </r>
  <r>
    <x v="9"/>
    <x v="97"/>
    <m/>
    <n v="0"/>
  </r>
  <r>
    <x v="10"/>
    <x v="97"/>
    <m/>
    <n v="0"/>
  </r>
  <r>
    <x v="11"/>
    <x v="97"/>
    <m/>
    <n v="0"/>
  </r>
  <r>
    <x v="0"/>
    <x v="98"/>
    <m/>
    <n v="18413898"/>
  </r>
  <r>
    <x v="1"/>
    <x v="98"/>
    <m/>
    <n v="2411800"/>
  </r>
  <r>
    <x v="2"/>
    <x v="98"/>
    <m/>
    <n v="1232820"/>
  </r>
  <r>
    <x v="3"/>
    <x v="98"/>
    <m/>
    <n v="2087345"/>
  </r>
  <r>
    <x v="4"/>
    <x v="98"/>
    <m/>
    <n v="2686369"/>
  </r>
  <r>
    <x v="5"/>
    <x v="98"/>
    <m/>
    <n v="184877"/>
  </r>
  <r>
    <x v="6"/>
    <x v="98"/>
    <m/>
    <n v="241245"/>
  </r>
  <r>
    <x v="7"/>
    <x v="98"/>
    <m/>
    <n v="14129663"/>
  </r>
  <r>
    <x v="8"/>
    <x v="98"/>
    <m/>
    <n v="3439716"/>
  </r>
  <r>
    <x v="9"/>
    <x v="98"/>
    <m/>
    <n v="4696791"/>
  </r>
  <r>
    <x v="10"/>
    <x v="98"/>
    <m/>
    <n v="0"/>
  </r>
  <r>
    <x v="11"/>
    <x v="98"/>
    <m/>
    <n v="0"/>
  </r>
  <r>
    <x v="0"/>
    <x v="99"/>
    <m/>
    <n v="8670058"/>
  </r>
  <r>
    <x v="1"/>
    <x v="99"/>
    <m/>
    <n v="831437"/>
  </r>
  <r>
    <x v="2"/>
    <x v="99"/>
    <m/>
    <n v="495140"/>
  </r>
  <r>
    <x v="3"/>
    <x v="99"/>
    <m/>
    <n v="152502"/>
  </r>
  <r>
    <x v="4"/>
    <x v="99"/>
    <m/>
    <n v="1853185"/>
  </r>
  <r>
    <x v="5"/>
    <x v="99"/>
    <m/>
    <n v="78572"/>
  </r>
  <r>
    <x v="6"/>
    <x v="99"/>
    <m/>
    <n v="299458"/>
  </r>
  <r>
    <x v="7"/>
    <x v="99"/>
    <m/>
    <n v="815143"/>
  </r>
  <r>
    <x v="8"/>
    <x v="99"/>
    <m/>
    <n v="777225"/>
  </r>
  <r>
    <x v="9"/>
    <x v="99"/>
    <m/>
    <n v="2457511"/>
  </r>
  <r>
    <x v="10"/>
    <x v="99"/>
    <m/>
    <n v="0"/>
  </r>
  <r>
    <x v="11"/>
    <x v="99"/>
    <m/>
    <n v="0"/>
  </r>
  <r>
    <x v="0"/>
    <x v="100"/>
    <m/>
    <n v="15882186"/>
  </r>
  <r>
    <x v="1"/>
    <x v="100"/>
    <m/>
    <n v="5420097"/>
  </r>
  <r>
    <x v="2"/>
    <x v="100"/>
    <m/>
    <n v="5164891"/>
  </r>
  <r>
    <x v="3"/>
    <x v="100"/>
    <m/>
    <n v="1201591"/>
  </r>
  <r>
    <x v="4"/>
    <x v="100"/>
    <m/>
    <n v="3844864"/>
  </r>
  <r>
    <x v="5"/>
    <x v="100"/>
    <m/>
    <n v="427558"/>
  </r>
  <r>
    <x v="6"/>
    <x v="100"/>
    <m/>
    <n v="109639"/>
  </r>
  <r>
    <x v="7"/>
    <x v="100"/>
    <m/>
    <n v="7274103"/>
  </r>
  <r>
    <x v="8"/>
    <x v="100"/>
    <m/>
    <n v="3987054"/>
  </r>
  <r>
    <x v="9"/>
    <x v="100"/>
    <m/>
    <n v="0"/>
  </r>
  <r>
    <x v="10"/>
    <x v="100"/>
    <m/>
    <n v="0"/>
  </r>
  <r>
    <x v="11"/>
    <x v="100"/>
    <m/>
    <n v="43800"/>
  </r>
  <r>
    <x v="0"/>
    <x v="101"/>
    <m/>
    <n v="2526486"/>
  </r>
  <r>
    <x v="1"/>
    <x v="101"/>
    <m/>
    <n v="0"/>
  </r>
  <r>
    <x v="2"/>
    <x v="101"/>
    <m/>
    <n v="2209557"/>
  </r>
  <r>
    <x v="3"/>
    <x v="101"/>
    <m/>
    <n v="0"/>
  </r>
  <r>
    <x v="4"/>
    <x v="101"/>
    <m/>
    <n v="1428506"/>
  </r>
  <r>
    <x v="5"/>
    <x v="101"/>
    <m/>
    <n v="0"/>
  </r>
  <r>
    <x v="6"/>
    <x v="101"/>
    <m/>
    <n v="778872"/>
  </r>
  <r>
    <x v="7"/>
    <x v="101"/>
    <m/>
    <n v="202307"/>
  </r>
  <r>
    <x v="8"/>
    <x v="101"/>
    <m/>
    <n v="436299"/>
  </r>
  <r>
    <x v="9"/>
    <x v="101"/>
    <m/>
    <n v="0"/>
  </r>
  <r>
    <x v="10"/>
    <x v="101"/>
    <m/>
    <n v="0"/>
  </r>
  <r>
    <x v="11"/>
    <x v="101"/>
    <m/>
    <n v="0"/>
  </r>
  <r>
    <x v="0"/>
    <x v="102"/>
    <m/>
    <n v="4150157"/>
  </r>
  <r>
    <x v="1"/>
    <x v="102"/>
    <m/>
    <n v="4565074"/>
  </r>
  <r>
    <x v="2"/>
    <x v="102"/>
    <m/>
    <n v="2483847"/>
  </r>
  <r>
    <x v="3"/>
    <x v="102"/>
    <m/>
    <n v="1760470"/>
  </r>
  <r>
    <x v="4"/>
    <x v="102"/>
    <m/>
    <n v="4924672"/>
  </r>
  <r>
    <x v="5"/>
    <x v="102"/>
    <m/>
    <n v="1524986"/>
  </r>
  <r>
    <x v="6"/>
    <x v="102"/>
    <m/>
    <n v="772026"/>
  </r>
  <r>
    <x v="7"/>
    <x v="102"/>
    <m/>
    <n v="2924675"/>
  </r>
  <r>
    <x v="8"/>
    <x v="102"/>
    <m/>
    <n v="2939995"/>
  </r>
  <r>
    <x v="9"/>
    <x v="102"/>
    <m/>
    <n v="0"/>
  </r>
  <r>
    <x v="10"/>
    <x v="102"/>
    <m/>
    <n v="0"/>
  </r>
  <r>
    <x v="11"/>
    <x v="102"/>
    <m/>
    <n v="50645"/>
  </r>
  <r>
    <x v="0"/>
    <x v="103"/>
    <m/>
    <n v="84539"/>
  </r>
  <r>
    <x v="1"/>
    <x v="103"/>
    <m/>
    <n v="0"/>
  </r>
  <r>
    <x v="2"/>
    <x v="103"/>
    <m/>
    <n v="637562"/>
  </r>
  <r>
    <x v="3"/>
    <x v="103"/>
    <m/>
    <n v="0"/>
  </r>
  <r>
    <x v="4"/>
    <x v="103"/>
    <m/>
    <n v="271291"/>
  </r>
  <r>
    <x v="5"/>
    <x v="103"/>
    <m/>
    <n v="0"/>
  </r>
  <r>
    <x v="6"/>
    <x v="103"/>
    <m/>
    <n v="175612"/>
  </r>
  <r>
    <x v="7"/>
    <x v="103"/>
    <m/>
    <n v="64546"/>
  </r>
  <r>
    <x v="8"/>
    <x v="103"/>
    <m/>
    <n v="90666"/>
  </r>
  <r>
    <x v="9"/>
    <x v="103"/>
    <m/>
    <n v="0"/>
  </r>
  <r>
    <x v="10"/>
    <x v="103"/>
    <m/>
    <n v="0"/>
  </r>
  <r>
    <x v="11"/>
    <x v="103"/>
    <m/>
    <n v="0"/>
  </r>
  <r>
    <x v="0"/>
    <x v="104"/>
    <m/>
    <n v="522547"/>
  </r>
  <r>
    <x v="1"/>
    <x v="104"/>
    <m/>
    <n v="289715"/>
  </r>
  <r>
    <x v="2"/>
    <x v="104"/>
    <m/>
    <n v="345891"/>
  </r>
  <r>
    <x v="3"/>
    <x v="104"/>
    <m/>
    <n v="103361"/>
  </r>
  <r>
    <x v="4"/>
    <x v="104"/>
    <m/>
    <n v="1491003"/>
  </r>
  <r>
    <x v="5"/>
    <x v="104"/>
    <m/>
    <n v="79434"/>
  </r>
  <r>
    <x v="6"/>
    <x v="104"/>
    <m/>
    <n v="10846"/>
  </r>
  <r>
    <x v="7"/>
    <x v="104"/>
    <m/>
    <n v="457975"/>
  </r>
  <r>
    <x v="8"/>
    <x v="104"/>
    <m/>
    <n v="3999035"/>
  </r>
  <r>
    <x v="9"/>
    <x v="104"/>
    <m/>
    <n v="1914323"/>
  </r>
  <r>
    <x v="10"/>
    <x v="104"/>
    <m/>
    <n v="0"/>
  </r>
  <r>
    <x v="11"/>
    <x v="104"/>
    <m/>
    <n v="0"/>
  </r>
  <r>
    <x v="0"/>
    <x v="105"/>
    <m/>
    <n v="2106393"/>
  </r>
  <r>
    <x v="1"/>
    <x v="105"/>
    <m/>
    <n v="0"/>
  </r>
  <r>
    <x v="2"/>
    <x v="105"/>
    <m/>
    <n v="838926"/>
  </r>
  <r>
    <x v="3"/>
    <x v="105"/>
    <m/>
    <n v="0"/>
  </r>
  <r>
    <x v="4"/>
    <x v="105"/>
    <m/>
    <n v="1231217"/>
  </r>
  <r>
    <x v="5"/>
    <x v="105"/>
    <m/>
    <n v="0"/>
  </r>
  <r>
    <x v="6"/>
    <x v="105"/>
    <m/>
    <n v="243052"/>
  </r>
  <r>
    <x v="7"/>
    <x v="105"/>
    <m/>
    <n v="151990"/>
  </r>
  <r>
    <x v="8"/>
    <x v="105"/>
    <m/>
    <n v="318017"/>
  </r>
  <r>
    <x v="9"/>
    <x v="105"/>
    <m/>
    <n v="0"/>
  </r>
  <r>
    <x v="10"/>
    <x v="105"/>
    <m/>
    <n v="0"/>
  </r>
  <r>
    <x v="11"/>
    <x v="105"/>
    <m/>
    <n v="0"/>
  </r>
  <r>
    <x v="0"/>
    <x v="106"/>
    <m/>
    <n v="190748"/>
  </r>
  <r>
    <x v="1"/>
    <x v="106"/>
    <m/>
    <n v="0"/>
  </r>
  <r>
    <x v="2"/>
    <x v="106"/>
    <m/>
    <n v="94918"/>
  </r>
  <r>
    <x v="3"/>
    <x v="106"/>
    <m/>
    <n v="0"/>
  </r>
  <r>
    <x v="4"/>
    <x v="106"/>
    <m/>
    <n v="29600"/>
  </r>
  <r>
    <x v="5"/>
    <x v="106"/>
    <m/>
    <n v="491466"/>
  </r>
  <r>
    <x v="6"/>
    <x v="106"/>
    <m/>
    <n v="0"/>
  </r>
  <r>
    <x v="7"/>
    <x v="106"/>
    <m/>
    <n v="30163"/>
  </r>
  <r>
    <x v="8"/>
    <x v="106"/>
    <m/>
    <n v="2964"/>
  </r>
  <r>
    <x v="9"/>
    <x v="106"/>
    <m/>
    <n v="0"/>
  </r>
  <r>
    <x v="10"/>
    <x v="106"/>
    <m/>
    <n v="0"/>
  </r>
  <r>
    <x v="11"/>
    <x v="106"/>
    <m/>
    <n v="500200"/>
  </r>
  <r>
    <x v="0"/>
    <x v="107"/>
    <m/>
    <n v="1324822"/>
  </r>
  <r>
    <x v="1"/>
    <x v="107"/>
    <m/>
    <n v="0"/>
  </r>
  <r>
    <x v="2"/>
    <x v="107"/>
    <m/>
    <n v="1596069"/>
  </r>
  <r>
    <x v="3"/>
    <x v="107"/>
    <m/>
    <n v="0"/>
  </r>
  <r>
    <x v="4"/>
    <x v="107"/>
    <m/>
    <n v="529147"/>
  </r>
  <r>
    <x v="5"/>
    <x v="107"/>
    <m/>
    <n v="0"/>
  </r>
  <r>
    <x v="6"/>
    <x v="107"/>
    <m/>
    <n v="440548"/>
  </r>
  <r>
    <x v="7"/>
    <x v="107"/>
    <m/>
    <n v="8516336"/>
  </r>
  <r>
    <x v="8"/>
    <x v="107"/>
    <m/>
    <n v="238813"/>
  </r>
  <r>
    <x v="9"/>
    <x v="107"/>
    <m/>
    <n v="0"/>
  </r>
  <r>
    <x v="10"/>
    <x v="107"/>
    <m/>
    <n v="0"/>
  </r>
  <r>
    <x v="11"/>
    <x v="107"/>
    <m/>
    <n v="0"/>
  </r>
  <r>
    <x v="0"/>
    <x v="108"/>
    <m/>
    <n v="18161"/>
  </r>
  <r>
    <x v="1"/>
    <x v="108"/>
    <m/>
    <n v="0"/>
  </r>
  <r>
    <x v="2"/>
    <x v="108"/>
    <m/>
    <n v="0"/>
  </r>
  <r>
    <x v="3"/>
    <x v="108"/>
    <m/>
    <n v="0"/>
  </r>
  <r>
    <x v="4"/>
    <x v="108"/>
    <m/>
    <n v="13759"/>
  </r>
  <r>
    <x v="5"/>
    <x v="108"/>
    <m/>
    <n v="0"/>
  </r>
  <r>
    <x v="6"/>
    <x v="108"/>
    <m/>
    <n v="0"/>
  </r>
  <r>
    <x v="7"/>
    <x v="108"/>
    <m/>
    <n v="48440"/>
  </r>
  <r>
    <x v="8"/>
    <x v="108"/>
    <m/>
    <n v="288238"/>
  </r>
  <r>
    <x v="9"/>
    <x v="108"/>
    <m/>
    <n v="0"/>
  </r>
  <r>
    <x v="10"/>
    <x v="108"/>
    <m/>
    <n v="0"/>
  </r>
  <r>
    <x v="11"/>
    <x v="108"/>
    <m/>
    <n v="0"/>
  </r>
  <r>
    <x v="12"/>
    <x v="1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1B60-AB60-4A7F-97FC-8A2B317FE7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U113" firstHeaderRow="1" firstDataRow="2" firstDataCol="1"/>
  <pivotFields count="4">
    <pivotField axis="axisCol" showAll="0">
      <items count="14">
        <item x="1"/>
        <item x="3"/>
        <item x="9"/>
        <item x="4"/>
        <item x="10"/>
        <item x="11"/>
        <item x="8"/>
        <item x="5"/>
        <item x="7"/>
        <item x="0"/>
        <item x="6"/>
        <item x="2"/>
        <item x="12"/>
        <item t="default"/>
      </items>
    </pivotField>
    <pivotField axis="axisRow" showAll="0">
      <items count="111">
        <item x="6"/>
        <item x="8"/>
        <item x="57"/>
        <item x="7"/>
        <item x="0"/>
        <item x="2"/>
        <item x="4"/>
        <item x="5"/>
        <item x="9"/>
        <item x="3"/>
        <item x="10"/>
        <item x="11"/>
        <item x="101"/>
        <item x="14"/>
        <item x="15"/>
        <item x="16"/>
        <item x="12"/>
        <item x="13"/>
        <item x="23"/>
        <item x="17"/>
        <item x="27"/>
        <item x="22"/>
        <item x="104"/>
        <item x="18"/>
        <item x="28"/>
        <item x="19"/>
        <item x="21"/>
        <item x="24"/>
        <item x="20"/>
        <item x="26"/>
        <item x="25"/>
        <item x="45"/>
        <item x="29"/>
        <item x="30"/>
        <item x="31"/>
        <item x="32"/>
        <item x="34"/>
        <item x="35"/>
        <item x="36"/>
        <item x="33"/>
        <item x="43"/>
        <item x="42"/>
        <item x="37"/>
        <item x="39"/>
        <item x="38"/>
        <item x="41"/>
        <item x="40"/>
        <item x="44"/>
        <item x="100"/>
        <item x="46"/>
        <item x="47"/>
        <item x="102"/>
        <item x="103"/>
        <item x="48"/>
        <item x="49"/>
        <item x="50"/>
        <item x="51"/>
        <item x="53"/>
        <item x="52"/>
        <item x="54"/>
        <item x="1"/>
        <item x="55"/>
        <item x="56"/>
        <item x="60"/>
        <item x="59"/>
        <item x="58"/>
        <item x="61"/>
        <item x="105"/>
        <item x="106"/>
        <item x="65"/>
        <item x="62"/>
        <item x="63"/>
        <item x="64"/>
        <item x="67"/>
        <item x="73"/>
        <item x="72"/>
        <item x="71"/>
        <item x="74"/>
        <item x="70"/>
        <item x="68"/>
        <item x="75"/>
        <item x="76"/>
        <item x="66"/>
        <item x="69"/>
        <item x="77"/>
        <item x="108"/>
        <item x="79"/>
        <item x="107"/>
        <item x="81"/>
        <item x="78"/>
        <item x="80"/>
        <item x="83"/>
        <item x="82"/>
        <item x="90"/>
        <item x="87"/>
        <item x="88"/>
        <item x="85"/>
        <item x="89"/>
        <item x="86"/>
        <item x="84"/>
        <item x="93"/>
        <item x="91"/>
        <item x="92"/>
        <item x="94"/>
        <item x="97"/>
        <item x="95"/>
        <item x="98"/>
        <item x="96"/>
        <item x="99"/>
        <item x="109"/>
        <item t="default"/>
      </items>
    </pivotField>
    <pivotField showAll="0"/>
    <pivotField dataField="1" showAll="0"/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hareholding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9D75B6-C0D9-49A0-AB40-9CDE5CD0289E}" autoFormatId="16" applyNumberFormats="0" applyBorderFormats="0" applyFontFormats="0" applyPatternFormats="0" applyAlignmentFormats="0" applyWidthHeightFormats="0">
  <queryTableRefresh nextId="11">
    <queryTableFields count="3">
      <queryTableField id="2" name="Data.Column1" tableColumnId="2"/>
      <queryTableField id="6" name="Data.Column24" tableColumnId="6"/>
      <queryTableField id="7" name="Data.Column26" tableColumnId="7"/>
    </queryTableFields>
    <queryTableDeletedFields count="7">
      <deletedField name="Data.Column21"/>
      <deletedField name="Data.Column22"/>
      <deletedField name="Data.Column23"/>
      <deletedField name="Name"/>
      <deletedField name="Item"/>
      <deletedField name="Kind"/>
      <deletedField name="Hidd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F6E99-B494-481C-95F0-82A3A823B30A}" name="ConsolidatedCompanyData_xlsx" displayName="ConsolidatedCompanyData_xlsx" ref="A1:C931" tableType="queryTable" totalsRowShown="0">
  <autoFilter ref="A1:C931" xr:uid="{5A9F6E99-B494-481C-95F0-82A3A823B30A}">
    <filterColumn colId="0">
      <filters>
        <filter val="0133955D CN 2022"/>
        <filter val="0148238D CN 2022"/>
        <filter val="0181220D CN 2022"/>
        <filter val="0555061D US 2022"/>
        <filter val="0629015D CN 2022"/>
        <filter val="0630082D CN 2022"/>
        <filter val="1118Z CN 2022"/>
        <filter val="120537Z CN 2022"/>
        <filter val="1216765D US 2022"/>
        <filter val="125300Z CN 2022"/>
        <filter val="1272320D US 2022"/>
        <filter val="1487407D CN 2022"/>
        <filter val="1628981D CN 2022"/>
        <filter val="1756679D CN 2022"/>
        <filter val="1766130D CN 2022"/>
        <filter val="1885Z CN 2022"/>
        <filter val="1911116D CN 2022"/>
        <filter val="2121235D US 2022"/>
        <filter val="2131499D CN 2022"/>
        <filter val="2158975D MM 2022"/>
        <filter val="2600 HK 2022"/>
        <filter val="2684630Z CN 2022"/>
        <filter val="3033433Z US 2022"/>
        <filter val="3244814Z CN 2022"/>
        <filter val="3478182Z US 2022"/>
        <filter val="3592321Z CN 2022"/>
        <filter val="3682Z CN 2022"/>
        <filter val="58325Z NL 2022"/>
        <filter val="5981426Z CN 2022"/>
        <filter val="601600 CH 2022"/>
        <filter val="62647Z LN 2022"/>
        <filter val="7662727Z CN 2022"/>
        <filter val="8001 JP 2022"/>
        <filter val="804652Z CN 2022"/>
        <filter val="ACO/X CN 2022"/>
        <filter val="AEE US 2022"/>
        <filter val="AEP US 2022"/>
        <filter val="AES US 2022"/>
        <filter val="ALA CN 2022"/>
        <filter val="APD US 2022"/>
        <filter val="ARX CN 2022"/>
        <filter val="ATH CN 2022"/>
        <filter val="BATL US 2022"/>
        <filter val="BIR CN 2022"/>
        <filter val="BMO CN 2022"/>
        <filter val="BN CN 2022"/>
        <filter val="BNS CN 2022"/>
        <filter val="BP/ LN 2022"/>
        <filter val="BRK/A US 2022"/>
        <filter val="BRK/B US 2022"/>
        <filter val="BRY US 2022"/>
        <filter val="BTE CN 2022"/>
        <filter val="CG US 2022"/>
        <filter val="CHK US 2022"/>
        <filter val="CIVI US 2022"/>
        <filter val="CLR US 2022"/>
        <filter val="CM CN 2022"/>
        <filter val="CMS US 2022"/>
        <filter val="CNP US 2022"/>
        <filter val="CNQ CN 2022"/>
        <filter val="COP US 2022"/>
        <filter val="CPG CN 2022"/>
        <filter val="CRGY US 2022"/>
        <filter val="CVE CN 2022"/>
        <filter val="CVX US 2022"/>
        <filter val="D US 2022"/>
        <filter val="DTE US 2022"/>
        <filter val="DUK US 2022"/>
        <filter val="ECOPETL CB 2022"/>
        <filter val="EFX CN 2022"/>
        <filter val="EMA CN 2022"/>
        <filter val="ENB CN 2022"/>
        <filter val="ENEL IM 2022"/>
        <filter val="ENI IM 2022"/>
        <filter val="EOG US 2022"/>
        <filter val="EPD US 2022"/>
        <filter val="EQNR NO 2022"/>
        <filter val="EQT US 2022"/>
        <filter val="ERF CN 2022"/>
        <filter val="ET US 2022"/>
        <filter val="ETRN US 2022"/>
        <filter val="FANG US 2022"/>
        <filter val="FE US 2022"/>
        <filter val="FFH CN 2022"/>
        <filter val="FNV CN 2022"/>
        <filter val="FRU CN 2022"/>
        <filter val="FTS CN 2022"/>
        <filter val="GALP PL 2022"/>
        <filter val="GLEN LN 2022"/>
        <filter val="HAL US 2022"/>
        <filter val="HES US 2022"/>
        <filter val="IENOVA* MM 2022"/>
        <filter val="IFC CN 2022"/>
        <filter val="IMO CN 2022"/>
        <filter val="IPL CN 2022"/>
        <filter val="KEY CN 2022"/>
        <filter val="KMI US 2022"/>
        <filter val="KNOCPZ KS 2022"/>
        <filter val="LGCY US 2022"/>
        <filter val="LNG US 2022"/>
        <filter val="LNT US 2022"/>
        <filter val="MEG CN 2022"/>
        <filter val="MFC CN 2022"/>
        <filter val="MPC US 2022"/>
        <filter val="MRO US 2022"/>
        <filter val="NA CN 2022"/>
        <filter val="NRG US 2022"/>
        <filter val="NVA CN 2022"/>
        <filter val="NWR CN 2022"/>
        <filter val="OBE CN 2022"/>
        <filter val="OGE US 2022"/>
        <filter val="OKE US 2022"/>
        <filter val="OVV US 2022"/>
        <filter val="OXY US 2022"/>
        <filter val="PAA US 2022"/>
        <filter val="PAM US 2022"/>
        <filter val="PCG US 2022"/>
        <filter val="PEG US 2022"/>
        <filter val="PETR4 BZ 2022"/>
        <filter val="PEY CN 2022"/>
        <filter val="PKI CN 2022"/>
        <filter val="POU CN 2022"/>
        <filter val="POW CN 2022"/>
        <filter val="PPL CN 2022"/>
        <filter val="PSX US 2022"/>
        <filter val="PXD US 2022"/>
        <filter val="RWE GY 2022"/>
        <filter val="RY CN 2022"/>
        <filter val="SES CN 2022"/>
        <filter val="SHEL LN 2022"/>
        <filter val="SLB US 2022"/>
        <filter val="SLF CN 2022"/>
        <filter val="SO US 2022"/>
        <filter val="SOL SJ 2022"/>
        <filter val="SRE US 2022"/>
        <filter val="SU CN 2022"/>
        <filter val="SWN US 2022"/>
        <filter val="TA CN 2022"/>
        <filter val="TD CN 2022"/>
        <filter val="TECK/B CN 2022"/>
        <filter val="TOU CN 2022"/>
        <filter val="TRGP US 2022"/>
        <filter val="TRP CN 2022"/>
        <filter val="TTE FP 2022"/>
        <filter val="TVE CN 2022"/>
        <filter val="VET CN 2022"/>
        <filter val="VISTAA MM 2022"/>
        <filter val="VLO US 2022"/>
        <filter val="VST US 2022"/>
        <filter val="WCP CN 2022"/>
        <filter val="WDS AU 2022"/>
        <filter val="WEC US 2022"/>
        <filter val="WMB US 2022"/>
        <filter val="XEL US 2022"/>
        <filter val="XOM US 2022"/>
      </filters>
    </filterColumn>
  </autoFilter>
  <sortState xmlns:xlrd2="http://schemas.microsoft.com/office/spreadsheetml/2017/richdata2" ref="A3:C927">
    <sortCondition ref="B1:B931"/>
  </sortState>
  <tableColumns count="3">
    <tableColumn id="2" xr3:uid="{3B4DF6B3-3204-4353-9AD1-C6AE76D4A24C}" uniqueName="2" name="Data.Column1" queryTableFieldId="2"/>
    <tableColumn id="6" xr3:uid="{583085E4-ADD7-49FD-82B8-4B47BF309574}" uniqueName="6" name="Name" queryTableFieldId="6"/>
    <tableColumn id="7" xr3:uid="{92F8C5D3-4E66-40E9-A397-99F6DE083ED9}" uniqueName="7" name="Closing Pri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FB7D-D8EF-402F-9EE1-BB1BCA9FCD61}">
  <sheetPr codeName="Sheet3"/>
  <dimension ref="A1:U1309"/>
  <sheetViews>
    <sheetView topLeftCell="A62" workbookViewId="0">
      <selection activeCell="G120" sqref="G120"/>
    </sheetView>
  </sheetViews>
  <sheetFormatPr defaultRowHeight="14.5" x14ac:dyDescent="0.35"/>
  <cols>
    <col min="1" max="1" width="37.81640625" bestFit="1" customWidth="1"/>
    <col min="2" max="2" width="23.36328125" customWidth="1"/>
    <col min="3" max="3" width="12.1796875" bestFit="1" customWidth="1"/>
    <col min="4" max="4" width="14.453125" style="6" customWidth="1"/>
    <col min="7" max="7" width="36.6328125" bestFit="1" customWidth="1"/>
    <col min="8" max="8" width="15.6328125" bestFit="1" customWidth="1"/>
    <col min="9" max="9" width="29" bestFit="1" customWidth="1"/>
    <col min="10" max="10" width="27" bestFit="1" customWidth="1"/>
    <col min="11" max="11" width="39" bestFit="1" customWidth="1"/>
    <col min="12" max="12" width="14.7265625" bestFit="1" customWidth="1"/>
    <col min="13" max="13" width="13.7265625" bestFit="1" customWidth="1"/>
    <col min="14" max="14" width="16.7265625" bestFit="1" customWidth="1"/>
    <col min="15" max="15" width="21.81640625" bestFit="1" customWidth="1"/>
    <col min="16" max="16" width="26.1796875" bestFit="1" customWidth="1"/>
    <col min="17" max="17" width="19.08984375" bestFit="1" customWidth="1"/>
    <col min="18" max="18" width="15.6328125" bestFit="1" customWidth="1"/>
    <col min="19" max="19" width="21" bestFit="1" customWidth="1"/>
    <col min="20" max="20" width="6.90625" bestFit="1" customWidth="1"/>
    <col min="21" max="21" width="10.81640625" bestFit="1" customWidth="1"/>
    <col min="22" max="22" width="9.6328125" bestFit="1" customWidth="1"/>
    <col min="23" max="23" width="17" bestFit="1" customWidth="1"/>
    <col min="24" max="24" width="9.81640625" bestFit="1" customWidth="1"/>
    <col min="25" max="25" width="27" bestFit="1" customWidth="1"/>
    <col min="26" max="26" width="14.90625" bestFit="1" customWidth="1"/>
    <col min="27" max="27" width="16.81640625" bestFit="1" customWidth="1"/>
    <col min="28" max="28" width="19.453125" bestFit="1" customWidth="1"/>
    <col min="29" max="29" width="17.1796875" bestFit="1" customWidth="1"/>
    <col min="30" max="30" width="21.7265625" bestFit="1" customWidth="1"/>
    <col min="31" max="31" width="11.81640625" bestFit="1" customWidth="1"/>
    <col min="32" max="32" width="18.26953125" bestFit="1" customWidth="1"/>
    <col min="33" max="33" width="15.54296875" bestFit="1" customWidth="1"/>
    <col min="34" max="34" width="12.36328125" bestFit="1" customWidth="1"/>
    <col min="35" max="35" width="22.26953125" bestFit="1" customWidth="1"/>
    <col min="36" max="36" width="17.1796875" bestFit="1" customWidth="1"/>
    <col min="37" max="37" width="23.453125" bestFit="1" customWidth="1"/>
    <col min="38" max="38" width="20.90625" bestFit="1" customWidth="1"/>
    <col min="39" max="39" width="17.36328125" bestFit="1" customWidth="1"/>
    <col min="40" max="40" width="18.81640625" bestFit="1" customWidth="1"/>
    <col min="41" max="41" width="15.6328125" bestFit="1" customWidth="1"/>
    <col min="42" max="42" width="11.90625" bestFit="1" customWidth="1"/>
    <col min="43" max="43" width="9" bestFit="1" customWidth="1"/>
    <col min="44" max="44" width="10.81640625" bestFit="1" customWidth="1"/>
    <col min="45" max="45" width="8.81640625" bestFit="1" customWidth="1"/>
    <col min="46" max="46" width="10.36328125" bestFit="1" customWidth="1"/>
    <col min="47" max="47" width="16.54296875" bestFit="1" customWidth="1"/>
    <col min="48" max="48" width="12.1796875" bestFit="1" customWidth="1"/>
    <col min="49" max="49" width="7.81640625" bestFit="1" customWidth="1"/>
    <col min="50" max="50" width="24.26953125" bestFit="1" customWidth="1"/>
    <col min="51" max="51" width="17.08984375" bestFit="1" customWidth="1"/>
    <col min="52" max="52" width="9" bestFit="1" customWidth="1"/>
    <col min="53" max="53" width="10.90625" bestFit="1" customWidth="1"/>
    <col min="54" max="54" width="21.36328125" bestFit="1" customWidth="1"/>
    <col min="55" max="55" width="14.36328125" bestFit="1" customWidth="1"/>
    <col min="56" max="56" width="14.54296875" bestFit="1" customWidth="1"/>
    <col min="57" max="57" width="9.81640625" bestFit="1" customWidth="1"/>
    <col min="58" max="58" width="17.6328125" bestFit="1" customWidth="1"/>
    <col min="59" max="59" width="19" bestFit="1" customWidth="1"/>
    <col min="60" max="60" width="11.26953125" bestFit="1" customWidth="1"/>
    <col min="61" max="61" width="12.08984375" bestFit="1" customWidth="1"/>
    <col min="62" max="62" width="11.90625" bestFit="1" customWidth="1"/>
    <col min="63" max="63" width="9.26953125" bestFit="1" customWidth="1"/>
    <col min="64" max="64" width="9.90625" bestFit="1" customWidth="1"/>
    <col min="65" max="65" width="23.54296875" bestFit="1" customWidth="1"/>
    <col min="66" max="66" width="14.36328125" bestFit="1" customWidth="1"/>
    <col min="67" max="67" width="12" bestFit="1" customWidth="1"/>
    <col min="68" max="68" width="11" bestFit="1" customWidth="1"/>
    <col min="69" max="69" width="15.54296875" bestFit="1" customWidth="1"/>
    <col min="70" max="70" width="15.6328125" bestFit="1" customWidth="1"/>
    <col min="71" max="71" width="21.7265625" bestFit="1" customWidth="1"/>
    <col min="72" max="72" width="15.7265625" bestFit="1" customWidth="1"/>
    <col min="73" max="73" width="13.90625" bestFit="1" customWidth="1"/>
    <col min="74" max="74" width="16.26953125" bestFit="1" customWidth="1"/>
    <col min="75" max="75" width="17.26953125" bestFit="1" customWidth="1"/>
    <col min="76" max="76" width="22.6328125" bestFit="1" customWidth="1"/>
    <col min="77" max="77" width="15.6328125" bestFit="1" customWidth="1"/>
    <col min="78" max="78" width="10.1796875" bestFit="1" customWidth="1"/>
    <col min="79" max="79" width="9.08984375" bestFit="1" customWidth="1"/>
    <col min="80" max="80" width="16.08984375" bestFit="1" customWidth="1"/>
    <col min="81" max="81" width="21.90625" bestFit="1" customWidth="1"/>
    <col min="82" max="82" width="12.26953125" bestFit="1" customWidth="1"/>
    <col min="83" max="83" width="34.1796875" bestFit="1" customWidth="1"/>
    <col min="84" max="84" width="19.08984375" bestFit="1" customWidth="1"/>
    <col min="85" max="85" width="21.7265625" bestFit="1" customWidth="1"/>
    <col min="86" max="86" width="10.26953125" bestFit="1" customWidth="1"/>
    <col min="87" max="87" width="8.81640625" bestFit="1" customWidth="1"/>
    <col min="88" max="88" width="25.36328125" bestFit="1" customWidth="1"/>
    <col min="89" max="89" width="23" bestFit="1" customWidth="1"/>
    <col min="90" max="90" width="29.6328125" bestFit="1" customWidth="1"/>
    <col min="92" max="92" width="8.36328125" bestFit="1" customWidth="1"/>
    <col min="93" max="93" width="15" bestFit="1" customWidth="1"/>
    <col min="94" max="94" width="23.1796875" bestFit="1" customWidth="1"/>
    <col min="95" max="95" width="7.81640625" bestFit="1" customWidth="1"/>
    <col min="96" max="96" width="8.81640625" bestFit="1" customWidth="1"/>
    <col min="97" max="97" width="10.7265625" bestFit="1" customWidth="1"/>
    <col min="98" max="98" width="22.6328125" bestFit="1" customWidth="1"/>
    <col min="99" max="99" width="15.54296875" bestFit="1" customWidth="1"/>
    <col min="100" max="100" width="23.7265625" bestFit="1" customWidth="1"/>
    <col min="101" max="101" width="19.26953125" bestFit="1" customWidth="1"/>
    <col min="102" max="102" width="13.90625" bestFit="1" customWidth="1"/>
    <col min="103" max="103" width="24.453125" bestFit="1" customWidth="1"/>
    <col min="104" max="104" width="14.81640625" bestFit="1" customWidth="1"/>
    <col min="105" max="105" width="16.81640625" bestFit="1" customWidth="1"/>
    <col min="106" max="106" width="13" bestFit="1" customWidth="1"/>
    <col min="107" max="107" width="16.7265625" bestFit="1" customWidth="1"/>
    <col min="108" max="108" width="15.1796875" bestFit="1" customWidth="1"/>
    <col min="109" max="109" width="9.90625" bestFit="1" customWidth="1"/>
    <col min="110" max="110" width="15.7265625" bestFit="1" customWidth="1"/>
    <col min="111" max="111" width="20.453125" bestFit="1" customWidth="1"/>
    <col min="112" max="112" width="14.08984375" bestFit="1" customWidth="1"/>
    <col min="113" max="113" width="23.90625" bestFit="1" customWidth="1"/>
    <col min="114" max="114" width="13.453125" bestFit="1" customWidth="1"/>
    <col min="115" max="115" width="8.81640625" bestFit="1" customWidth="1"/>
    <col min="116" max="116" width="10.81640625" bestFit="1" customWidth="1"/>
  </cols>
  <sheetData>
    <row r="1" spans="1:21" x14ac:dyDescent="0.35">
      <c r="A1" s="4" t="s">
        <v>0</v>
      </c>
      <c r="B1" s="4" t="s">
        <v>18</v>
      </c>
      <c r="C1" s="4" t="s">
        <v>22</v>
      </c>
      <c r="D1" s="5" t="s">
        <v>64</v>
      </c>
      <c r="G1" s="12" t="s">
        <v>65</v>
      </c>
      <c r="H1" s="12" t="s">
        <v>66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3"/>
    </row>
    <row r="2" spans="1:21" x14ac:dyDescent="0.35">
      <c r="A2" t="s">
        <v>1</v>
      </c>
      <c r="B2" t="s">
        <v>67</v>
      </c>
      <c r="C2">
        <v>2600</v>
      </c>
      <c r="D2" s="6">
        <v>0</v>
      </c>
      <c r="G2" s="12" t="s">
        <v>23</v>
      </c>
      <c r="H2" s="2" t="s">
        <v>2</v>
      </c>
      <c r="I2" s="63" t="s">
        <v>4</v>
      </c>
      <c r="J2" s="63" t="s">
        <v>15</v>
      </c>
      <c r="K2" s="63" t="s">
        <v>5</v>
      </c>
      <c r="L2" s="63" t="s">
        <v>16</v>
      </c>
      <c r="M2" s="63" t="s">
        <v>17</v>
      </c>
      <c r="N2" s="63" t="s">
        <v>14</v>
      </c>
      <c r="O2" s="63" t="s">
        <v>6</v>
      </c>
      <c r="P2" s="63" t="s">
        <v>13</v>
      </c>
      <c r="Q2" s="63" t="s">
        <v>1</v>
      </c>
      <c r="R2" s="63" t="s">
        <v>12</v>
      </c>
      <c r="S2" s="63" t="s">
        <v>3</v>
      </c>
      <c r="T2" s="63" t="s">
        <v>1130</v>
      </c>
      <c r="U2" s="7" t="s">
        <v>63</v>
      </c>
    </row>
    <row r="3" spans="1:21" x14ac:dyDescent="0.35">
      <c r="A3" t="s">
        <v>2</v>
      </c>
      <c r="B3" t="s">
        <v>67</v>
      </c>
      <c r="C3">
        <v>2600</v>
      </c>
      <c r="D3" s="6">
        <v>0</v>
      </c>
      <c r="G3" s="8" t="s">
        <v>68</v>
      </c>
      <c r="H3" s="2">
        <v>1258886</v>
      </c>
      <c r="I3" s="63">
        <v>95224</v>
      </c>
      <c r="J3" s="63">
        <v>0</v>
      </c>
      <c r="K3" s="63">
        <v>341699</v>
      </c>
      <c r="L3" s="63">
        <v>0</v>
      </c>
      <c r="M3" s="63">
        <v>0</v>
      </c>
      <c r="N3" s="63">
        <v>1272925</v>
      </c>
      <c r="O3" s="63">
        <v>20526</v>
      </c>
      <c r="P3" s="63">
        <v>1421066</v>
      </c>
      <c r="Q3" s="63">
        <v>980973</v>
      </c>
      <c r="R3" s="63">
        <v>56057</v>
      </c>
      <c r="S3" s="63">
        <v>592396</v>
      </c>
      <c r="T3" s="63"/>
      <c r="U3" s="7">
        <v>6039752</v>
      </c>
    </row>
    <row r="4" spans="1:21" x14ac:dyDescent="0.35">
      <c r="A4" t="s">
        <v>3</v>
      </c>
      <c r="B4" t="s">
        <v>67</v>
      </c>
      <c r="C4">
        <v>2600</v>
      </c>
      <c r="D4" s="6">
        <v>0</v>
      </c>
      <c r="G4" s="9" t="s">
        <v>69</v>
      </c>
      <c r="H4" s="64">
        <v>765436</v>
      </c>
      <c r="I4" s="65">
        <v>75636</v>
      </c>
      <c r="J4" s="65">
        <v>0</v>
      </c>
      <c r="K4" s="65">
        <v>150591</v>
      </c>
      <c r="L4" s="65">
        <v>0</v>
      </c>
      <c r="M4" s="65">
        <v>22600</v>
      </c>
      <c r="N4" s="65">
        <v>164531</v>
      </c>
      <c r="O4" s="65">
        <v>48733</v>
      </c>
      <c r="P4" s="65">
        <v>427431</v>
      </c>
      <c r="Q4" s="65">
        <v>705935</v>
      </c>
      <c r="R4" s="65">
        <v>78534</v>
      </c>
      <c r="S4" s="65">
        <v>472273</v>
      </c>
      <c r="T4" s="65"/>
      <c r="U4" s="66">
        <v>2911700</v>
      </c>
    </row>
    <row r="5" spans="1:21" x14ac:dyDescent="0.35">
      <c r="A5" t="s">
        <v>4</v>
      </c>
      <c r="B5" t="s">
        <v>67</v>
      </c>
      <c r="C5">
        <v>2600</v>
      </c>
      <c r="D5" s="6">
        <v>0</v>
      </c>
      <c r="G5" s="9" t="s">
        <v>70</v>
      </c>
      <c r="H5" s="64">
        <v>193123</v>
      </c>
      <c r="I5" s="65">
        <v>22018</v>
      </c>
      <c r="J5" s="65">
        <v>0</v>
      </c>
      <c r="K5" s="65">
        <v>790355</v>
      </c>
      <c r="L5" s="65">
        <v>0</v>
      </c>
      <c r="M5" s="65">
        <v>0</v>
      </c>
      <c r="N5" s="65">
        <v>849829</v>
      </c>
      <c r="O5" s="65">
        <v>40969</v>
      </c>
      <c r="P5" s="65">
        <v>346189</v>
      </c>
      <c r="Q5" s="65">
        <v>488418</v>
      </c>
      <c r="R5" s="65">
        <v>38725</v>
      </c>
      <c r="S5" s="65">
        <v>213675</v>
      </c>
      <c r="T5" s="65"/>
      <c r="U5" s="66">
        <v>2983301</v>
      </c>
    </row>
    <row r="6" spans="1:21" x14ac:dyDescent="0.35">
      <c r="A6" t="s">
        <v>5</v>
      </c>
      <c r="B6" t="s">
        <v>67</v>
      </c>
      <c r="C6">
        <v>2600</v>
      </c>
      <c r="D6" s="6">
        <v>77766</v>
      </c>
      <c r="G6" s="9" t="s">
        <v>71</v>
      </c>
      <c r="H6" s="64">
        <v>5611119</v>
      </c>
      <c r="I6" s="65">
        <v>0</v>
      </c>
      <c r="J6" s="65">
        <v>1781691</v>
      </c>
      <c r="K6" s="65">
        <v>4697706</v>
      </c>
      <c r="L6" s="65">
        <v>0</v>
      </c>
      <c r="M6" s="65">
        <v>0</v>
      </c>
      <c r="N6" s="65">
        <v>140002</v>
      </c>
      <c r="O6" s="65">
        <v>653581</v>
      </c>
      <c r="P6" s="65">
        <v>584210</v>
      </c>
      <c r="Q6" s="65">
        <v>29972922</v>
      </c>
      <c r="R6" s="65">
        <v>396796</v>
      </c>
      <c r="S6" s="65">
        <v>2517412</v>
      </c>
      <c r="T6" s="65"/>
      <c r="U6" s="66">
        <v>46355439</v>
      </c>
    </row>
    <row r="7" spans="1:21" x14ac:dyDescent="0.35">
      <c r="A7" t="s">
        <v>6</v>
      </c>
      <c r="B7" t="s">
        <v>67</v>
      </c>
      <c r="C7">
        <v>2600</v>
      </c>
      <c r="D7" s="6">
        <v>0</v>
      </c>
      <c r="G7" s="9" t="s">
        <v>67</v>
      </c>
      <c r="H7" s="64">
        <v>0</v>
      </c>
      <c r="I7" s="65">
        <v>0</v>
      </c>
      <c r="J7" s="65">
        <v>0</v>
      </c>
      <c r="K7" s="65">
        <v>77766</v>
      </c>
      <c r="L7" s="65">
        <v>0</v>
      </c>
      <c r="M7" s="65">
        <v>0</v>
      </c>
      <c r="N7" s="65">
        <v>10672700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/>
      <c r="U7" s="66">
        <v>10750466</v>
      </c>
    </row>
    <row r="8" spans="1:21" x14ac:dyDescent="0.35">
      <c r="A8" t="s">
        <v>12</v>
      </c>
      <c r="B8" t="s">
        <v>67</v>
      </c>
      <c r="C8">
        <v>2600</v>
      </c>
      <c r="D8" s="6">
        <v>0</v>
      </c>
      <c r="G8" s="9" t="s">
        <v>72</v>
      </c>
      <c r="H8" s="64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167600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/>
      <c r="U8" s="66">
        <v>167600</v>
      </c>
    </row>
    <row r="9" spans="1:21" x14ac:dyDescent="0.35">
      <c r="A9" t="s">
        <v>13</v>
      </c>
      <c r="B9" t="s">
        <v>67</v>
      </c>
      <c r="C9">
        <v>2600</v>
      </c>
      <c r="D9" s="6">
        <v>0</v>
      </c>
      <c r="G9" s="9" t="s">
        <v>73</v>
      </c>
      <c r="H9" s="64">
        <v>313199</v>
      </c>
      <c r="I9" s="65">
        <v>22663</v>
      </c>
      <c r="J9" s="65">
        <v>1365478</v>
      </c>
      <c r="K9" s="65">
        <v>987391</v>
      </c>
      <c r="L9" s="65">
        <v>0</v>
      </c>
      <c r="M9" s="65">
        <v>0</v>
      </c>
      <c r="N9" s="65">
        <v>547523</v>
      </c>
      <c r="O9" s="65">
        <v>17534</v>
      </c>
      <c r="P9" s="65">
        <v>663236</v>
      </c>
      <c r="Q9" s="65">
        <v>155603</v>
      </c>
      <c r="R9" s="65">
        <v>5795</v>
      </c>
      <c r="S9" s="65">
        <v>210459</v>
      </c>
      <c r="T9" s="65"/>
      <c r="U9" s="66">
        <v>4288881</v>
      </c>
    </row>
    <row r="10" spans="1:21" x14ac:dyDescent="0.35">
      <c r="A10" t="s">
        <v>14</v>
      </c>
      <c r="B10" t="s">
        <v>67</v>
      </c>
      <c r="C10">
        <v>2600</v>
      </c>
      <c r="D10" s="6">
        <v>10672700</v>
      </c>
      <c r="G10" s="9" t="s">
        <v>74</v>
      </c>
      <c r="H10" s="64">
        <v>566775</v>
      </c>
      <c r="I10" s="65">
        <v>736515</v>
      </c>
      <c r="J10" s="65">
        <v>2023063</v>
      </c>
      <c r="K10" s="65">
        <v>1280269</v>
      </c>
      <c r="L10" s="65">
        <v>0</v>
      </c>
      <c r="M10" s="65">
        <v>0</v>
      </c>
      <c r="N10" s="65">
        <v>866068</v>
      </c>
      <c r="O10" s="65">
        <v>86971</v>
      </c>
      <c r="P10" s="65">
        <v>1882677</v>
      </c>
      <c r="Q10" s="65">
        <v>4578393</v>
      </c>
      <c r="R10" s="65">
        <v>233084</v>
      </c>
      <c r="S10" s="65">
        <v>662598</v>
      </c>
      <c r="T10" s="65"/>
      <c r="U10" s="66">
        <v>12916413</v>
      </c>
    </row>
    <row r="11" spans="1:21" x14ac:dyDescent="0.35">
      <c r="A11" t="s">
        <v>15</v>
      </c>
      <c r="B11" t="s">
        <v>67</v>
      </c>
      <c r="C11">
        <v>2600</v>
      </c>
      <c r="D11" s="6">
        <v>0</v>
      </c>
      <c r="G11" s="9" t="s">
        <v>75</v>
      </c>
      <c r="H11" s="64">
        <v>1281490</v>
      </c>
      <c r="I11" s="65">
        <v>0</v>
      </c>
      <c r="J11" s="65">
        <v>0</v>
      </c>
      <c r="K11" s="65">
        <v>7620563</v>
      </c>
      <c r="L11" s="65">
        <v>0</v>
      </c>
      <c r="M11" s="65">
        <v>0</v>
      </c>
      <c r="N11" s="65">
        <v>8425743</v>
      </c>
      <c r="O11" s="65">
        <v>1435737</v>
      </c>
      <c r="P11" s="65">
        <v>14583025</v>
      </c>
      <c r="Q11" s="65">
        <v>39291153</v>
      </c>
      <c r="R11" s="65">
        <v>901610</v>
      </c>
      <c r="S11" s="65">
        <v>7499646</v>
      </c>
      <c r="T11" s="65"/>
      <c r="U11" s="66">
        <v>81038967</v>
      </c>
    </row>
    <row r="12" spans="1:21" x14ac:dyDescent="0.35">
      <c r="A12" t="s">
        <v>16</v>
      </c>
      <c r="B12" t="s">
        <v>67</v>
      </c>
      <c r="C12">
        <v>2600</v>
      </c>
      <c r="D12" s="6">
        <v>0</v>
      </c>
      <c r="G12" s="9" t="s">
        <v>76</v>
      </c>
      <c r="H12" s="64">
        <v>819462</v>
      </c>
      <c r="I12" s="65">
        <v>0</v>
      </c>
      <c r="J12" s="65">
        <v>0</v>
      </c>
      <c r="K12" s="65">
        <v>464631</v>
      </c>
      <c r="L12" s="65">
        <v>0</v>
      </c>
      <c r="M12" s="65">
        <v>0</v>
      </c>
      <c r="N12" s="65">
        <v>67141</v>
      </c>
      <c r="O12" s="65">
        <v>175332</v>
      </c>
      <c r="P12" s="65">
        <v>423039</v>
      </c>
      <c r="Q12" s="65">
        <v>10484361</v>
      </c>
      <c r="R12" s="65">
        <v>103620</v>
      </c>
      <c r="S12" s="65">
        <v>1058181</v>
      </c>
      <c r="T12" s="65"/>
      <c r="U12" s="66">
        <v>13595767</v>
      </c>
    </row>
    <row r="13" spans="1:21" x14ac:dyDescent="0.35">
      <c r="A13" t="s">
        <v>17</v>
      </c>
      <c r="B13" t="s">
        <v>67</v>
      </c>
      <c r="C13">
        <v>2600</v>
      </c>
      <c r="D13" s="6">
        <v>0</v>
      </c>
      <c r="G13" s="9" t="s">
        <v>77</v>
      </c>
      <c r="H13" s="64">
        <v>0</v>
      </c>
      <c r="I13" s="65">
        <v>0</v>
      </c>
      <c r="J13" s="65">
        <v>0</v>
      </c>
      <c r="K13" s="65">
        <v>966358</v>
      </c>
      <c r="L13" s="65">
        <v>0</v>
      </c>
      <c r="M13" s="65">
        <v>0</v>
      </c>
      <c r="N13" s="65">
        <v>186631</v>
      </c>
      <c r="O13" s="65">
        <v>0</v>
      </c>
      <c r="P13" s="65">
        <v>214817</v>
      </c>
      <c r="Q13" s="65">
        <v>229615</v>
      </c>
      <c r="R13" s="65">
        <v>842202</v>
      </c>
      <c r="S13" s="65">
        <v>2350516</v>
      </c>
      <c r="T13" s="65"/>
      <c r="U13" s="66">
        <v>4790139</v>
      </c>
    </row>
    <row r="14" spans="1:21" x14ac:dyDescent="0.35">
      <c r="A14" t="s">
        <v>1</v>
      </c>
      <c r="B14" t="s">
        <v>78</v>
      </c>
      <c r="C14">
        <v>8001</v>
      </c>
      <c r="D14" s="6">
        <v>1764911</v>
      </c>
      <c r="G14" s="9" t="s">
        <v>79</v>
      </c>
      <c r="H14" s="64">
        <v>19594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62</v>
      </c>
      <c r="O14" s="65">
        <v>0</v>
      </c>
      <c r="P14" s="65">
        <v>123</v>
      </c>
      <c r="Q14" s="65">
        <v>3909</v>
      </c>
      <c r="R14" s="65">
        <v>0</v>
      </c>
      <c r="S14" s="65">
        <v>0</v>
      </c>
      <c r="T14" s="65"/>
      <c r="U14" s="66">
        <v>23688</v>
      </c>
    </row>
    <row r="15" spans="1:21" x14ac:dyDescent="0.35">
      <c r="A15" t="s">
        <v>2</v>
      </c>
      <c r="B15" t="s">
        <v>78</v>
      </c>
      <c r="C15">
        <v>8001</v>
      </c>
      <c r="D15" s="6">
        <v>937889</v>
      </c>
      <c r="G15" s="9" t="s">
        <v>80</v>
      </c>
      <c r="H15" s="64">
        <v>0</v>
      </c>
      <c r="I15" s="65">
        <v>0</v>
      </c>
      <c r="J15" s="65">
        <v>0</v>
      </c>
      <c r="K15" s="65">
        <v>1428506</v>
      </c>
      <c r="L15" s="65">
        <v>0</v>
      </c>
      <c r="M15" s="65">
        <v>0</v>
      </c>
      <c r="N15" s="65">
        <v>436299</v>
      </c>
      <c r="O15" s="65">
        <v>0</v>
      </c>
      <c r="P15" s="65">
        <v>202307</v>
      </c>
      <c r="Q15" s="65">
        <v>2526486</v>
      </c>
      <c r="R15" s="65">
        <v>778872</v>
      </c>
      <c r="S15" s="65">
        <v>2209557</v>
      </c>
      <c r="T15" s="65"/>
      <c r="U15" s="66">
        <v>7582027</v>
      </c>
    </row>
    <row r="16" spans="1:21" x14ac:dyDescent="0.35">
      <c r="A16" t="s">
        <v>3</v>
      </c>
      <c r="B16" t="s">
        <v>78</v>
      </c>
      <c r="C16">
        <v>8001</v>
      </c>
      <c r="D16" s="6">
        <v>4769936</v>
      </c>
      <c r="G16" s="9" t="s">
        <v>81</v>
      </c>
      <c r="H16" s="64">
        <v>0</v>
      </c>
      <c r="I16" s="65">
        <v>10</v>
      </c>
      <c r="J16" s="65">
        <v>0</v>
      </c>
      <c r="K16" s="65">
        <v>44</v>
      </c>
      <c r="L16" s="65">
        <v>1</v>
      </c>
      <c r="M16" s="65">
        <v>0</v>
      </c>
      <c r="N16" s="65">
        <v>11</v>
      </c>
      <c r="O16" s="65">
        <v>6</v>
      </c>
      <c r="P16" s="65">
        <v>17</v>
      </c>
      <c r="Q16" s="65">
        <v>294</v>
      </c>
      <c r="R16" s="65">
        <v>0</v>
      </c>
      <c r="S16" s="65">
        <v>230</v>
      </c>
      <c r="T16" s="65"/>
      <c r="U16" s="66">
        <v>613</v>
      </c>
    </row>
    <row r="17" spans="1:21" x14ac:dyDescent="0.35">
      <c r="A17" t="s">
        <v>4</v>
      </c>
      <c r="B17" t="s">
        <v>78</v>
      </c>
      <c r="C17">
        <v>8001</v>
      </c>
      <c r="D17" s="6">
        <v>0</v>
      </c>
      <c r="G17" s="9" t="s">
        <v>82</v>
      </c>
      <c r="H17" s="64">
        <v>1636387</v>
      </c>
      <c r="I17" s="65">
        <v>706792</v>
      </c>
      <c r="J17" s="65">
        <v>20138</v>
      </c>
      <c r="K17" s="65">
        <v>2384435</v>
      </c>
      <c r="L17" s="65">
        <v>0</v>
      </c>
      <c r="M17" s="65">
        <v>5200</v>
      </c>
      <c r="N17" s="65">
        <v>2029174</v>
      </c>
      <c r="O17" s="65">
        <v>593883</v>
      </c>
      <c r="P17" s="65">
        <v>3232336</v>
      </c>
      <c r="Q17" s="65">
        <v>7667522</v>
      </c>
      <c r="R17" s="65">
        <v>12601</v>
      </c>
      <c r="S17" s="65">
        <v>1581360</v>
      </c>
      <c r="T17" s="65"/>
      <c r="U17" s="66">
        <v>19869828</v>
      </c>
    </row>
    <row r="18" spans="1:21" x14ac:dyDescent="0.35">
      <c r="A18" t="s">
        <v>5</v>
      </c>
      <c r="B18" t="s">
        <v>78</v>
      </c>
      <c r="C18">
        <v>8001</v>
      </c>
      <c r="D18" s="6">
        <v>742547</v>
      </c>
      <c r="G18" s="9" t="s">
        <v>83</v>
      </c>
      <c r="H18" s="64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29425</v>
      </c>
      <c r="O18" s="65">
        <v>0</v>
      </c>
      <c r="P18" s="65">
        <v>115505</v>
      </c>
      <c r="Q18" s="65">
        <v>8569</v>
      </c>
      <c r="R18" s="65">
        <v>0</v>
      </c>
      <c r="S18" s="65">
        <v>0</v>
      </c>
      <c r="T18" s="65"/>
      <c r="U18" s="66">
        <v>153499</v>
      </c>
    </row>
    <row r="19" spans="1:21" x14ac:dyDescent="0.35">
      <c r="A19" t="s">
        <v>6</v>
      </c>
      <c r="B19" t="s">
        <v>78</v>
      </c>
      <c r="C19">
        <v>8001</v>
      </c>
      <c r="D19" s="6">
        <v>0</v>
      </c>
      <c r="G19" s="9" t="s">
        <v>84</v>
      </c>
      <c r="H19" s="64">
        <v>0</v>
      </c>
      <c r="I19" s="65">
        <v>0</v>
      </c>
      <c r="J19" s="65">
        <v>0</v>
      </c>
      <c r="K19" s="65">
        <v>755272</v>
      </c>
      <c r="L19" s="65">
        <v>0</v>
      </c>
      <c r="M19" s="65">
        <v>0</v>
      </c>
      <c r="N19" s="65">
        <v>235859</v>
      </c>
      <c r="O19" s="65">
        <v>0</v>
      </c>
      <c r="P19" s="65">
        <v>404755</v>
      </c>
      <c r="Q19" s="65">
        <v>1653152</v>
      </c>
      <c r="R19" s="65">
        <v>378534</v>
      </c>
      <c r="S19" s="65">
        <v>1786347</v>
      </c>
      <c r="T19" s="65"/>
      <c r="U19" s="66">
        <v>5213919</v>
      </c>
    </row>
    <row r="20" spans="1:21" x14ac:dyDescent="0.35">
      <c r="A20" t="s">
        <v>12</v>
      </c>
      <c r="B20" t="s">
        <v>78</v>
      </c>
      <c r="C20">
        <v>8001</v>
      </c>
      <c r="D20" s="6">
        <v>0</v>
      </c>
      <c r="G20" s="9" t="s">
        <v>85</v>
      </c>
      <c r="H20" s="64">
        <v>46402668</v>
      </c>
      <c r="I20" s="65">
        <v>10992453</v>
      </c>
      <c r="J20" s="65">
        <v>0</v>
      </c>
      <c r="K20" s="65">
        <v>40990878</v>
      </c>
      <c r="L20" s="65">
        <v>0</v>
      </c>
      <c r="M20" s="65">
        <v>0</v>
      </c>
      <c r="N20" s="65">
        <v>24797774</v>
      </c>
      <c r="O20" s="65">
        <v>650340</v>
      </c>
      <c r="P20" s="65">
        <v>14332134</v>
      </c>
      <c r="Q20" s="65">
        <v>14909266</v>
      </c>
      <c r="R20" s="65">
        <v>0</v>
      </c>
      <c r="S20" s="65">
        <v>5917835</v>
      </c>
      <c r="T20" s="65"/>
      <c r="U20" s="66">
        <v>158993348</v>
      </c>
    </row>
    <row r="21" spans="1:21" x14ac:dyDescent="0.35">
      <c r="A21" t="s">
        <v>13</v>
      </c>
      <c r="B21" t="s">
        <v>78</v>
      </c>
      <c r="C21">
        <v>8001</v>
      </c>
      <c r="D21" s="6">
        <v>586083</v>
      </c>
      <c r="G21" s="9" t="s">
        <v>86</v>
      </c>
      <c r="H21" s="64">
        <v>25433977</v>
      </c>
      <c r="I21" s="65">
        <v>21651316</v>
      </c>
      <c r="J21" s="65">
        <v>0</v>
      </c>
      <c r="K21" s="65">
        <v>31907451</v>
      </c>
      <c r="L21" s="65">
        <v>0</v>
      </c>
      <c r="M21" s="65">
        <v>931340</v>
      </c>
      <c r="N21" s="65">
        <v>10194344</v>
      </c>
      <c r="O21" s="65">
        <v>12614963</v>
      </c>
      <c r="P21" s="65">
        <v>19102692</v>
      </c>
      <c r="Q21" s="65">
        <v>58167452</v>
      </c>
      <c r="R21" s="65">
        <v>2153866</v>
      </c>
      <c r="S21" s="65">
        <v>28553831</v>
      </c>
      <c r="T21" s="65"/>
      <c r="U21" s="66">
        <v>210711232</v>
      </c>
    </row>
    <row r="22" spans="1:21" x14ac:dyDescent="0.35">
      <c r="A22" t="s">
        <v>14</v>
      </c>
      <c r="B22" t="s">
        <v>78</v>
      </c>
      <c r="C22">
        <v>8001</v>
      </c>
      <c r="D22" s="6">
        <v>709245</v>
      </c>
      <c r="G22" s="9" t="s">
        <v>87</v>
      </c>
      <c r="H22" s="64">
        <v>315970</v>
      </c>
      <c r="I22" s="65">
        <v>1272015</v>
      </c>
      <c r="J22" s="65">
        <v>233185</v>
      </c>
      <c r="K22" s="65">
        <v>638331</v>
      </c>
      <c r="L22" s="65">
        <v>0</v>
      </c>
      <c r="M22" s="65">
        <v>0</v>
      </c>
      <c r="N22" s="65">
        <v>8217</v>
      </c>
      <c r="O22" s="65">
        <v>2087542</v>
      </c>
      <c r="P22" s="65">
        <v>425588</v>
      </c>
      <c r="Q22" s="65">
        <v>293174</v>
      </c>
      <c r="R22" s="65">
        <v>0</v>
      </c>
      <c r="S22" s="65">
        <v>248523</v>
      </c>
      <c r="T22" s="65"/>
      <c r="U22" s="66">
        <v>5522545</v>
      </c>
    </row>
    <row r="23" spans="1:21" x14ac:dyDescent="0.35">
      <c r="A23" t="s">
        <v>15</v>
      </c>
      <c r="B23" t="s">
        <v>78</v>
      </c>
      <c r="C23">
        <v>8001</v>
      </c>
      <c r="D23" s="6">
        <v>0</v>
      </c>
      <c r="G23" s="9" t="s">
        <v>88</v>
      </c>
      <c r="H23" s="64">
        <v>13284771</v>
      </c>
      <c r="I23" s="65">
        <v>15826264</v>
      </c>
      <c r="J23" s="65">
        <v>0</v>
      </c>
      <c r="K23" s="65">
        <v>38996175</v>
      </c>
      <c r="L23" s="65">
        <v>0</v>
      </c>
      <c r="M23" s="65">
        <v>2188758</v>
      </c>
      <c r="N23" s="65">
        <v>7959318</v>
      </c>
      <c r="O23" s="65">
        <v>0</v>
      </c>
      <c r="P23" s="65">
        <v>16483776</v>
      </c>
      <c r="Q23" s="65">
        <v>38970128</v>
      </c>
      <c r="R23" s="65">
        <v>2557997</v>
      </c>
      <c r="S23" s="65">
        <v>41107777</v>
      </c>
      <c r="T23" s="65"/>
      <c r="U23" s="66">
        <v>177374964</v>
      </c>
    </row>
    <row r="24" spans="1:21" x14ac:dyDescent="0.35">
      <c r="A24" t="s">
        <v>16</v>
      </c>
      <c r="B24" t="s">
        <v>78</v>
      </c>
      <c r="C24">
        <v>8001</v>
      </c>
      <c r="D24" s="6">
        <v>0</v>
      </c>
      <c r="G24" s="9" t="s">
        <v>89</v>
      </c>
      <c r="H24" s="64">
        <v>894769</v>
      </c>
      <c r="I24" s="65">
        <v>52033</v>
      </c>
      <c r="J24" s="65">
        <v>6981882</v>
      </c>
      <c r="K24" s="65">
        <v>587620</v>
      </c>
      <c r="L24" s="65">
        <v>0</v>
      </c>
      <c r="M24" s="65">
        <v>0</v>
      </c>
      <c r="N24" s="65">
        <v>1964247</v>
      </c>
      <c r="O24" s="65">
        <v>42917</v>
      </c>
      <c r="P24" s="65">
        <v>1436346</v>
      </c>
      <c r="Q24" s="65">
        <v>552726</v>
      </c>
      <c r="R24" s="65">
        <v>13313</v>
      </c>
      <c r="S24" s="65">
        <v>575053</v>
      </c>
      <c r="T24" s="65"/>
      <c r="U24" s="66">
        <v>13100906</v>
      </c>
    </row>
    <row r="25" spans="1:21" x14ac:dyDescent="0.35">
      <c r="A25" t="s">
        <v>17</v>
      </c>
      <c r="B25" t="s">
        <v>78</v>
      </c>
      <c r="C25">
        <v>8001</v>
      </c>
      <c r="D25" s="6">
        <v>0</v>
      </c>
      <c r="G25" s="9" t="s">
        <v>90</v>
      </c>
      <c r="H25" s="64">
        <v>289715</v>
      </c>
      <c r="I25" s="65">
        <v>103361</v>
      </c>
      <c r="J25" s="65">
        <v>1914323</v>
      </c>
      <c r="K25" s="65">
        <v>1491003</v>
      </c>
      <c r="L25" s="65">
        <v>0</v>
      </c>
      <c r="M25" s="65">
        <v>0</v>
      </c>
      <c r="N25" s="65">
        <v>3999035</v>
      </c>
      <c r="O25" s="65">
        <v>79434</v>
      </c>
      <c r="P25" s="65">
        <v>457975</v>
      </c>
      <c r="Q25" s="65">
        <v>522547</v>
      </c>
      <c r="R25" s="65">
        <v>10846</v>
      </c>
      <c r="S25" s="65">
        <v>345891</v>
      </c>
      <c r="T25" s="65"/>
      <c r="U25" s="66">
        <v>9214130</v>
      </c>
    </row>
    <row r="26" spans="1:21" x14ac:dyDescent="0.35">
      <c r="A26" t="s">
        <v>1</v>
      </c>
      <c r="B26" t="s">
        <v>72</v>
      </c>
      <c r="C26">
        <v>601600</v>
      </c>
      <c r="D26" s="6">
        <v>0</v>
      </c>
      <c r="G26" s="9" t="s">
        <v>91</v>
      </c>
      <c r="H26" s="64">
        <v>43567</v>
      </c>
      <c r="I26" s="65">
        <v>5859</v>
      </c>
      <c r="J26" s="65">
        <v>1461</v>
      </c>
      <c r="K26" s="65">
        <v>6022</v>
      </c>
      <c r="L26" s="65">
        <v>0</v>
      </c>
      <c r="M26" s="65">
        <v>0</v>
      </c>
      <c r="N26" s="65">
        <v>4908</v>
      </c>
      <c r="O26" s="65">
        <v>4785</v>
      </c>
      <c r="P26" s="65">
        <v>271602</v>
      </c>
      <c r="Q26" s="65">
        <v>123763</v>
      </c>
      <c r="R26" s="65">
        <v>15354</v>
      </c>
      <c r="S26" s="65">
        <v>45862</v>
      </c>
      <c r="T26" s="65"/>
      <c r="U26" s="66">
        <v>523183</v>
      </c>
    </row>
    <row r="27" spans="1:21" x14ac:dyDescent="0.35">
      <c r="A27" t="s">
        <v>2</v>
      </c>
      <c r="B27" t="s">
        <v>72</v>
      </c>
      <c r="C27">
        <v>601600</v>
      </c>
      <c r="D27" s="6">
        <v>0</v>
      </c>
      <c r="G27" s="9" t="s">
        <v>92</v>
      </c>
      <c r="H27" s="64">
        <v>2625760</v>
      </c>
      <c r="I27" s="65">
        <v>670591</v>
      </c>
      <c r="J27" s="65">
        <v>0</v>
      </c>
      <c r="K27" s="65">
        <v>4129369</v>
      </c>
      <c r="L27" s="65">
        <v>314000</v>
      </c>
      <c r="M27" s="65">
        <v>55900</v>
      </c>
      <c r="N27" s="65">
        <v>1654972</v>
      </c>
      <c r="O27" s="65">
        <v>262104</v>
      </c>
      <c r="P27" s="65">
        <v>3852775</v>
      </c>
      <c r="Q27" s="65">
        <v>9559298</v>
      </c>
      <c r="R27" s="65">
        <v>322592</v>
      </c>
      <c r="S27" s="65">
        <v>5312961</v>
      </c>
      <c r="T27" s="65"/>
      <c r="U27" s="66">
        <v>28760322</v>
      </c>
    </row>
    <row r="28" spans="1:21" x14ac:dyDescent="0.35">
      <c r="A28" t="s">
        <v>3</v>
      </c>
      <c r="B28" t="s">
        <v>72</v>
      </c>
      <c r="C28">
        <v>601600</v>
      </c>
      <c r="D28" s="6">
        <v>0</v>
      </c>
      <c r="G28" s="9" t="s">
        <v>93</v>
      </c>
      <c r="H28" s="64">
        <v>13335</v>
      </c>
      <c r="I28" s="65">
        <v>0</v>
      </c>
      <c r="J28" s="65">
        <v>22080</v>
      </c>
      <c r="K28" s="65">
        <v>2014</v>
      </c>
      <c r="L28" s="65">
        <v>0</v>
      </c>
      <c r="M28" s="65">
        <v>0</v>
      </c>
      <c r="N28" s="65">
        <v>29414</v>
      </c>
      <c r="O28" s="65">
        <v>0</v>
      </c>
      <c r="P28" s="65">
        <v>119494</v>
      </c>
      <c r="Q28" s="65">
        <v>110537</v>
      </c>
      <c r="R28" s="65">
        <v>228</v>
      </c>
      <c r="S28" s="65">
        <v>0</v>
      </c>
      <c r="T28" s="65"/>
      <c r="U28" s="66">
        <v>297102</v>
      </c>
    </row>
    <row r="29" spans="1:21" x14ac:dyDescent="0.35">
      <c r="A29" t="s">
        <v>4</v>
      </c>
      <c r="B29" t="s">
        <v>72</v>
      </c>
      <c r="C29">
        <v>601600</v>
      </c>
      <c r="D29" s="6">
        <v>0</v>
      </c>
      <c r="G29" s="9" t="s">
        <v>94</v>
      </c>
      <c r="H29" s="64">
        <v>1750954</v>
      </c>
      <c r="I29" s="65">
        <v>30978</v>
      </c>
      <c r="J29" s="65">
        <v>0</v>
      </c>
      <c r="K29" s="65">
        <v>664387</v>
      </c>
      <c r="L29" s="65">
        <v>0</v>
      </c>
      <c r="M29" s="65">
        <v>39200</v>
      </c>
      <c r="N29" s="65">
        <v>236163</v>
      </c>
      <c r="O29" s="65">
        <v>84140</v>
      </c>
      <c r="P29" s="65">
        <v>559746</v>
      </c>
      <c r="Q29" s="65">
        <v>724609</v>
      </c>
      <c r="R29" s="65">
        <v>14371</v>
      </c>
      <c r="S29" s="65">
        <v>994372</v>
      </c>
      <c r="T29" s="65"/>
      <c r="U29" s="66">
        <v>5098920</v>
      </c>
    </row>
    <row r="30" spans="1:21" x14ac:dyDescent="0.35">
      <c r="A30" t="s">
        <v>5</v>
      </c>
      <c r="B30" t="s">
        <v>72</v>
      </c>
      <c r="C30">
        <v>601600</v>
      </c>
      <c r="D30" s="6">
        <v>0</v>
      </c>
      <c r="G30" s="9" t="s">
        <v>95</v>
      </c>
      <c r="H30" s="64">
        <v>2059766</v>
      </c>
      <c r="I30" s="65">
        <v>764691</v>
      </c>
      <c r="J30" s="65">
        <v>0</v>
      </c>
      <c r="K30" s="65">
        <v>3014999</v>
      </c>
      <c r="L30" s="65">
        <v>0</v>
      </c>
      <c r="M30" s="65">
        <v>0</v>
      </c>
      <c r="N30" s="65">
        <v>2275689</v>
      </c>
      <c r="O30" s="65">
        <v>99052</v>
      </c>
      <c r="P30" s="65">
        <v>2587142</v>
      </c>
      <c r="Q30" s="65">
        <v>4729238</v>
      </c>
      <c r="R30" s="65">
        <v>764895</v>
      </c>
      <c r="S30" s="65">
        <v>3383045</v>
      </c>
      <c r="T30" s="65"/>
      <c r="U30" s="66">
        <v>19678517</v>
      </c>
    </row>
    <row r="31" spans="1:21" x14ac:dyDescent="0.35">
      <c r="A31" t="s">
        <v>6</v>
      </c>
      <c r="B31" t="s">
        <v>72</v>
      </c>
      <c r="C31">
        <v>601600</v>
      </c>
      <c r="D31" s="6">
        <v>0</v>
      </c>
      <c r="G31" s="9" t="s">
        <v>96</v>
      </c>
      <c r="H31" s="64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/>
      <c r="U31" s="66">
        <v>0</v>
      </c>
    </row>
    <row r="32" spans="1:21" x14ac:dyDescent="0.35">
      <c r="A32" t="s">
        <v>12</v>
      </c>
      <c r="B32" t="s">
        <v>72</v>
      </c>
      <c r="C32">
        <v>601600</v>
      </c>
      <c r="D32" s="6">
        <v>0</v>
      </c>
      <c r="G32" s="9" t="s">
        <v>97</v>
      </c>
      <c r="H32" s="64">
        <v>0</v>
      </c>
      <c r="I32" s="65">
        <v>0</v>
      </c>
      <c r="J32" s="65">
        <v>0</v>
      </c>
      <c r="K32" s="65">
        <v>1143</v>
      </c>
      <c r="L32" s="65">
        <v>0</v>
      </c>
      <c r="M32" s="65">
        <v>0</v>
      </c>
      <c r="N32" s="65">
        <v>14265</v>
      </c>
      <c r="O32" s="65">
        <v>0</v>
      </c>
      <c r="P32" s="65">
        <v>41880</v>
      </c>
      <c r="Q32" s="65">
        <v>6405</v>
      </c>
      <c r="R32" s="65">
        <v>0</v>
      </c>
      <c r="S32" s="65">
        <v>0</v>
      </c>
      <c r="T32" s="65"/>
      <c r="U32" s="66">
        <v>63693</v>
      </c>
    </row>
    <row r="33" spans="1:21" x14ac:dyDescent="0.35">
      <c r="A33" t="s">
        <v>13</v>
      </c>
      <c r="B33" t="s">
        <v>72</v>
      </c>
      <c r="C33">
        <v>601600</v>
      </c>
      <c r="D33" s="6">
        <v>0</v>
      </c>
      <c r="G33" s="9" t="s">
        <v>98</v>
      </c>
      <c r="H33" s="64">
        <v>12658119</v>
      </c>
      <c r="I33" s="65">
        <v>3740177</v>
      </c>
      <c r="J33" s="65">
        <v>0</v>
      </c>
      <c r="K33" s="65">
        <v>17136437</v>
      </c>
      <c r="L33" s="65">
        <v>0</v>
      </c>
      <c r="M33" s="65">
        <v>4211900</v>
      </c>
      <c r="N33" s="65">
        <v>3037968</v>
      </c>
      <c r="O33" s="65">
        <v>2166200</v>
      </c>
      <c r="P33" s="65">
        <v>190436</v>
      </c>
      <c r="Q33" s="65">
        <v>3450810</v>
      </c>
      <c r="R33" s="65">
        <v>789724</v>
      </c>
      <c r="S33" s="65">
        <v>7458956</v>
      </c>
      <c r="T33" s="65"/>
      <c r="U33" s="66">
        <v>54840727</v>
      </c>
    </row>
    <row r="34" spans="1:21" x14ac:dyDescent="0.35">
      <c r="A34" t="s">
        <v>14</v>
      </c>
      <c r="B34" t="s">
        <v>72</v>
      </c>
      <c r="C34">
        <v>601600</v>
      </c>
      <c r="D34" s="6">
        <v>167600</v>
      </c>
      <c r="G34" s="9" t="s">
        <v>99</v>
      </c>
      <c r="H34" s="64">
        <v>363422</v>
      </c>
      <c r="I34" s="65">
        <v>318846</v>
      </c>
      <c r="J34" s="65">
        <v>0</v>
      </c>
      <c r="K34" s="65">
        <v>364931</v>
      </c>
      <c r="L34" s="65">
        <v>0</v>
      </c>
      <c r="M34" s="65">
        <v>0</v>
      </c>
      <c r="N34" s="65">
        <v>184034</v>
      </c>
      <c r="O34" s="65">
        <v>9672</v>
      </c>
      <c r="P34" s="65">
        <v>343424</v>
      </c>
      <c r="Q34" s="65">
        <v>753004</v>
      </c>
      <c r="R34" s="65">
        <v>40201</v>
      </c>
      <c r="S34" s="65">
        <v>215420</v>
      </c>
      <c r="T34" s="65"/>
      <c r="U34" s="66">
        <v>2592954</v>
      </c>
    </row>
    <row r="35" spans="1:21" x14ac:dyDescent="0.35">
      <c r="A35" t="s">
        <v>15</v>
      </c>
      <c r="B35" t="s">
        <v>72</v>
      </c>
      <c r="C35">
        <v>601600</v>
      </c>
      <c r="D35" s="6">
        <v>0</v>
      </c>
      <c r="G35" s="9" t="s">
        <v>100</v>
      </c>
      <c r="H35" s="64">
        <v>2101849</v>
      </c>
      <c r="I35" s="65">
        <v>248103</v>
      </c>
      <c r="J35" s="65">
        <v>0</v>
      </c>
      <c r="K35" s="65">
        <v>1587671</v>
      </c>
      <c r="L35" s="65">
        <v>0</v>
      </c>
      <c r="M35" s="65">
        <v>109400</v>
      </c>
      <c r="N35" s="65">
        <v>1274212</v>
      </c>
      <c r="O35" s="65">
        <v>39660</v>
      </c>
      <c r="P35" s="65">
        <v>1283644</v>
      </c>
      <c r="Q35" s="65">
        <v>6673424</v>
      </c>
      <c r="R35" s="65">
        <v>259970</v>
      </c>
      <c r="S35" s="65">
        <v>763047</v>
      </c>
      <c r="T35" s="65"/>
      <c r="U35" s="66">
        <v>14340980</v>
      </c>
    </row>
    <row r="36" spans="1:21" x14ac:dyDescent="0.35">
      <c r="A36" t="s">
        <v>16</v>
      </c>
      <c r="B36" t="s">
        <v>72</v>
      </c>
      <c r="C36">
        <v>601600</v>
      </c>
      <c r="D36" s="6">
        <v>0</v>
      </c>
      <c r="G36" s="9" t="s">
        <v>101</v>
      </c>
      <c r="H36" s="64">
        <v>251571</v>
      </c>
      <c r="I36" s="65">
        <v>320034</v>
      </c>
      <c r="J36" s="65">
        <v>0</v>
      </c>
      <c r="K36" s="65">
        <v>94023</v>
      </c>
      <c r="L36" s="65">
        <v>0</v>
      </c>
      <c r="M36" s="65">
        <v>0</v>
      </c>
      <c r="N36" s="65">
        <v>724212</v>
      </c>
      <c r="O36" s="65">
        <v>57350</v>
      </c>
      <c r="P36" s="65">
        <v>445525</v>
      </c>
      <c r="Q36" s="65">
        <v>624945</v>
      </c>
      <c r="R36" s="65">
        <v>2270</v>
      </c>
      <c r="S36" s="65">
        <v>251083</v>
      </c>
      <c r="T36" s="65"/>
      <c r="U36" s="66">
        <v>2771013</v>
      </c>
    </row>
    <row r="37" spans="1:21" x14ac:dyDescent="0.35">
      <c r="A37" t="s">
        <v>17</v>
      </c>
      <c r="B37" t="s">
        <v>72</v>
      </c>
      <c r="C37">
        <v>601600</v>
      </c>
      <c r="D37" s="6">
        <v>0</v>
      </c>
      <c r="G37" s="9" t="s">
        <v>102</v>
      </c>
      <c r="H37" s="64">
        <v>1375434</v>
      </c>
      <c r="I37" s="65">
        <v>149070</v>
      </c>
      <c r="J37" s="65">
        <v>0</v>
      </c>
      <c r="K37" s="65">
        <v>1280859</v>
      </c>
      <c r="L37" s="65">
        <v>0</v>
      </c>
      <c r="M37" s="65">
        <v>63300</v>
      </c>
      <c r="N37" s="65">
        <v>1038990</v>
      </c>
      <c r="O37" s="65">
        <v>153282</v>
      </c>
      <c r="P37" s="65">
        <v>1027544</v>
      </c>
      <c r="Q37" s="65">
        <v>8770210</v>
      </c>
      <c r="R37" s="65">
        <v>255995</v>
      </c>
      <c r="S37" s="65">
        <v>813191</v>
      </c>
      <c r="T37" s="65"/>
      <c r="U37" s="66">
        <v>14927875</v>
      </c>
    </row>
    <row r="38" spans="1:21" x14ac:dyDescent="0.35">
      <c r="A38" t="s">
        <v>1</v>
      </c>
      <c r="B38" t="s">
        <v>76</v>
      </c>
      <c r="C38" t="s">
        <v>103</v>
      </c>
      <c r="D38" s="6">
        <v>10484361</v>
      </c>
      <c r="G38" s="9" t="s">
        <v>104</v>
      </c>
      <c r="H38" s="64">
        <v>0</v>
      </c>
      <c r="I38" s="65">
        <v>0</v>
      </c>
      <c r="J38" s="65">
        <v>0</v>
      </c>
      <c r="K38" s="65">
        <v>53974</v>
      </c>
      <c r="L38" s="65">
        <v>0</v>
      </c>
      <c r="M38" s="65">
        <v>0</v>
      </c>
      <c r="N38" s="65">
        <v>1872647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/>
      <c r="U38" s="66">
        <v>1926621</v>
      </c>
    </row>
    <row r="39" spans="1:21" x14ac:dyDescent="0.35">
      <c r="A39" t="s">
        <v>2</v>
      </c>
      <c r="B39" t="s">
        <v>76</v>
      </c>
      <c r="C39" t="s">
        <v>103</v>
      </c>
      <c r="D39" s="6">
        <v>819462</v>
      </c>
      <c r="G39" s="9" t="s">
        <v>105</v>
      </c>
      <c r="H39" s="64">
        <v>4322766</v>
      </c>
      <c r="I39" s="65">
        <v>0</v>
      </c>
      <c r="J39" s="65">
        <v>0</v>
      </c>
      <c r="K39" s="65">
        <v>1067469</v>
      </c>
      <c r="L39" s="65">
        <v>0</v>
      </c>
      <c r="M39" s="65">
        <v>0</v>
      </c>
      <c r="N39" s="65">
        <v>194252</v>
      </c>
      <c r="O39" s="65">
        <v>8480</v>
      </c>
      <c r="P39" s="65">
        <v>3162800</v>
      </c>
      <c r="Q39" s="65">
        <v>13073563</v>
      </c>
      <c r="R39" s="65">
        <v>379985</v>
      </c>
      <c r="S39" s="65">
        <v>4631049</v>
      </c>
      <c r="T39" s="65"/>
      <c r="U39" s="66">
        <v>26840364</v>
      </c>
    </row>
    <row r="40" spans="1:21" x14ac:dyDescent="0.35">
      <c r="A40" t="s">
        <v>3</v>
      </c>
      <c r="B40" t="s">
        <v>76</v>
      </c>
      <c r="C40" t="s">
        <v>103</v>
      </c>
      <c r="D40" s="6">
        <v>1058181</v>
      </c>
      <c r="G40" s="9" t="s">
        <v>106</v>
      </c>
      <c r="H40" s="64">
        <v>58397154</v>
      </c>
      <c r="I40" s="65">
        <v>30084838</v>
      </c>
      <c r="J40" s="65">
        <v>1619234</v>
      </c>
      <c r="K40" s="65">
        <v>60923868</v>
      </c>
      <c r="L40" s="65">
        <v>0</v>
      </c>
      <c r="M40" s="65">
        <v>1238231</v>
      </c>
      <c r="N40" s="65">
        <v>20324733</v>
      </c>
      <c r="O40" s="65">
        <v>16923821</v>
      </c>
      <c r="P40" s="65">
        <v>25225773</v>
      </c>
      <c r="Q40" s="65">
        <v>135687444</v>
      </c>
      <c r="R40" s="65">
        <v>3917114</v>
      </c>
      <c r="S40" s="65">
        <v>47408742</v>
      </c>
      <c r="T40" s="65"/>
      <c r="U40" s="66">
        <v>401750952</v>
      </c>
    </row>
    <row r="41" spans="1:21" x14ac:dyDescent="0.35">
      <c r="A41" t="s">
        <v>4</v>
      </c>
      <c r="B41" t="s">
        <v>76</v>
      </c>
      <c r="C41" t="s">
        <v>103</v>
      </c>
      <c r="D41" s="6">
        <v>0</v>
      </c>
      <c r="G41" s="9" t="s">
        <v>107</v>
      </c>
      <c r="H41" s="64">
        <v>4817475</v>
      </c>
      <c r="I41" s="65">
        <v>0</v>
      </c>
      <c r="J41" s="65">
        <v>0</v>
      </c>
      <c r="K41" s="65">
        <v>1651311</v>
      </c>
      <c r="L41" s="65">
        <v>0</v>
      </c>
      <c r="M41" s="65">
        <v>0</v>
      </c>
      <c r="N41" s="65">
        <v>8400251</v>
      </c>
      <c r="O41" s="65">
        <v>334196</v>
      </c>
      <c r="P41" s="65">
        <v>15252771</v>
      </c>
      <c r="Q41" s="65">
        <v>989139</v>
      </c>
      <c r="R41" s="65">
        <v>2413300</v>
      </c>
      <c r="S41" s="65">
        <v>458534</v>
      </c>
      <c r="T41" s="65"/>
      <c r="U41" s="66">
        <v>34316977</v>
      </c>
    </row>
    <row r="42" spans="1:21" x14ac:dyDescent="0.35">
      <c r="A42" t="s">
        <v>5</v>
      </c>
      <c r="B42" t="s">
        <v>76</v>
      </c>
      <c r="C42" t="s">
        <v>103</v>
      </c>
      <c r="D42" s="6">
        <v>464631</v>
      </c>
      <c r="G42" s="9" t="s">
        <v>108</v>
      </c>
      <c r="H42" s="64">
        <v>1312901</v>
      </c>
      <c r="I42" s="65">
        <v>9968055</v>
      </c>
      <c r="J42" s="65">
        <v>0</v>
      </c>
      <c r="K42" s="65">
        <v>453022</v>
      </c>
      <c r="L42" s="65">
        <v>0</v>
      </c>
      <c r="M42" s="65">
        <v>0</v>
      </c>
      <c r="N42" s="65">
        <v>154270</v>
      </c>
      <c r="O42" s="65">
        <v>0</v>
      </c>
      <c r="P42" s="65">
        <v>609812</v>
      </c>
      <c r="Q42" s="65">
        <v>994389</v>
      </c>
      <c r="R42" s="65">
        <v>0</v>
      </c>
      <c r="S42" s="65">
        <v>1191013</v>
      </c>
      <c r="T42" s="65"/>
      <c r="U42" s="66">
        <v>14683462</v>
      </c>
    </row>
    <row r="43" spans="1:21" x14ac:dyDescent="0.35">
      <c r="A43" t="s">
        <v>6</v>
      </c>
      <c r="B43" t="s">
        <v>76</v>
      </c>
      <c r="C43" t="s">
        <v>103</v>
      </c>
      <c r="D43" s="6">
        <v>175332</v>
      </c>
      <c r="G43" s="9" t="s">
        <v>109</v>
      </c>
      <c r="H43" s="64">
        <v>92574</v>
      </c>
      <c r="I43" s="65">
        <v>0</v>
      </c>
      <c r="J43" s="65">
        <v>13465649</v>
      </c>
      <c r="K43" s="65">
        <v>18963209</v>
      </c>
      <c r="L43" s="65">
        <v>0</v>
      </c>
      <c r="M43" s="65">
        <v>0</v>
      </c>
      <c r="N43" s="65">
        <v>56504</v>
      </c>
      <c r="O43" s="65">
        <v>74836</v>
      </c>
      <c r="P43" s="65">
        <v>0</v>
      </c>
      <c r="Q43" s="65">
        <v>3302313</v>
      </c>
      <c r="R43" s="65">
        <v>267347</v>
      </c>
      <c r="S43" s="65">
        <v>39226</v>
      </c>
      <c r="T43" s="65"/>
      <c r="U43" s="66">
        <v>36261658</v>
      </c>
    </row>
    <row r="44" spans="1:21" x14ac:dyDescent="0.35">
      <c r="A44" t="s">
        <v>12</v>
      </c>
      <c r="B44" t="s">
        <v>76</v>
      </c>
      <c r="C44" t="s">
        <v>103</v>
      </c>
      <c r="D44" s="6">
        <v>103620</v>
      </c>
      <c r="G44" s="9" t="s">
        <v>110</v>
      </c>
      <c r="H44" s="64">
        <v>1961062</v>
      </c>
      <c r="I44" s="65">
        <v>908693</v>
      </c>
      <c r="J44" s="65">
        <v>0</v>
      </c>
      <c r="K44" s="65">
        <v>1871363</v>
      </c>
      <c r="L44" s="65">
        <v>0</v>
      </c>
      <c r="M44" s="65">
        <v>76350</v>
      </c>
      <c r="N44" s="65">
        <v>1684102</v>
      </c>
      <c r="O44" s="65">
        <v>587999</v>
      </c>
      <c r="P44" s="65">
        <v>1306023</v>
      </c>
      <c r="Q44" s="65">
        <v>9041999</v>
      </c>
      <c r="R44" s="65">
        <v>325784</v>
      </c>
      <c r="S44" s="65">
        <v>1810660</v>
      </c>
      <c r="T44" s="65"/>
      <c r="U44" s="66">
        <v>19574035</v>
      </c>
    </row>
    <row r="45" spans="1:21" x14ac:dyDescent="0.35">
      <c r="A45" t="s">
        <v>13</v>
      </c>
      <c r="B45" t="s">
        <v>76</v>
      </c>
      <c r="C45" t="s">
        <v>103</v>
      </c>
      <c r="D45" s="6">
        <v>423039</v>
      </c>
      <c r="G45" s="9" t="s">
        <v>111</v>
      </c>
      <c r="H45" s="64">
        <v>776069</v>
      </c>
      <c r="I45" s="65">
        <v>0</v>
      </c>
      <c r="J45" s="65">
        <v>0</v>
      </c>
      <c r="K45" s="65">
        <v>268175</v>
      </c>
      <c r="L45" s="65">
        <v>0</v>
      </c>
      <c r="M45" s="65">
        <v>0</v>
      </c>
      <c r="N45" s="65">
        <v>1391829</v>
      </c>
      <c r="O45" s="65">
        <v>0</v>
      </c>
      <c r="P45" s="65">
        <v>2308579</v>
      </c>
      <c r="Q45" s="65">
        <v>179573</v>
      </c>
      <c r="R45" s="65">
        <v>509469</v>
      </c>
      <c r="S45" s="65">
        <v>157245</v>
      </c>
      <c r="T45" s="65"/>
      <c r="U45" s="66">
        <v>5590939</v>
      </c>
    </row>
    <row r="46" spans="1:21" x14ac:dyDescent="0.35">
      <c r="A46" t="s">
        <v>14</v>
      </c>
      <c r="B46" t="s">
        <v>76</v>
      </c>
      <c r="C46" t="s">
        <v>103</v>
      </c>
      <c r="D46" s="6">
        <v>67141</v>
      </c>
      <c r="G46" s="9" t="s">
        <v>112</v>
      </c>
      <c r="H46" s="64">
        <v>30745</v>
      </c>
      <c r="I46" s="65">
        <v>0</v>
      </c>
      <c r="J46" s="65">
        <v>4092096</v>
      </c>
      <c r="K46" s="65">
        <v>12549741</v>
      </c>
      <c r="L46" s="65">
        <v>0</v>
      </c>
      <c r="M46" s="65">
        <v>0</v>
      </c>
      <c r="N46" s="65">
        <v>39934</v>
      </c>
      <c r="O46" s="65">
        <v>33413</v>
      </c>
      <c r="P46" s="65">
        <v>489396</v>
      </c>
      <c r="Q46" s="65">
        <v>3158909</v>
      </c>
      <c r="R46" s="65">
        <v>103707</v>
      </c>
      <c r="S46" s="65">
        <v>402798</v>
      </c>
      <c r="T46" s="65"/>
      <c r="U46" s="66">
        <v>20900739</v>
      </c>
    </row>
    <row r="47" spans="1:21" x14ac:dyDescent="0.35">
      <c r="A47" t="s">
        <v>15</v>
      </c>
      <c r="B47" t="s">
        <v>76</v>
      </c>
      <c r="C47" t="s">
        <v>103</v>
      </c>
      <c r="D47" s="6">
        <v>0</v>
      </c>
      <c r="G47" s="9" t="s">
        <v>113</v>
      </c>
      <c r="H47" s="64">
        <v>1086594</v>
      </c>
      <c r="I47" s="65">
        <v>279336</v>
      </c>
      <c r="J47" s="65">
        <v>0</v>
      </c>
      <c r="K47" s="65">
        <v>1925810</v>
      </c>
      <c r="L47" s="65">
        <v>2000</v>
      </c>
      <c r="M47" s="65">
        <v>49900</v>
      </c>
      <c r="N47" s="65">
        <v>563791</v>
      </c>
      <c r="O47" s="65">
        <v>452818</v>
      </c>
      <c r="P47" s="65">
        <v>1215269</v>
      </c>
      <c r="Q47" s="65">
        <v>3599091</v>
      </c>
      <c r="R47" s="65">
        <v>112678</v>
      </c>
      <c r="S47" s="65">
        <v>683319</v>
      </c>
      <c r="T47" s="65"/>
      <c r="U47" s="66">
        <v>9970606</v>
      </c>
    </row>
    <row r="48" spans="1:21" x14ac:dyDescent="0.35">
      <c r="A48" t="s">
        <v>16</v>
      </c>
      <c r="B48" t="s">
        <v>76</v>
      </c>
      <c r="C48" t="s">
        <v>103</v>
      </c>
      <c r="D48" s="6">
        <v>0</v>
      </c>
      <c r="G48" s="9" t="s">
        <v>114</v>
      </c>
      <c r="H48" s="64">
        <v>345372</v>
      </c>
      <c r="I48" s="65">
        <v>8653</v>
      </c>
      <c r="J48" s="65">
        <v>0</v>
      </c>
      <c r="K48" s="65">
        <v>222372</v>
      </c>
      <c r="L48" s="65">
        <v>0</v>
      </c>
      <c r="M48" s="65">
        <v>0</v>
      </c>
      <c r="N48" s="65">
        <v>462345</v>
      </c>
      <c r="O48" s="65">
        <v>11316</v>
      </c>
      <c r="P48" s="65">
        <v>747302</v>
      </c>
      <c r="Q48" s="65">
        <v>626284</v>
      </c>
      <c r="R48" s="65">
        <v>9981</v>
      </c>
      <c r="S48" s="65">
        <v>441178</v>
      </c>
      <c r="T48" s="65"/>
      <c r="U48" s="66">
        <v>2874803</v>
      </c>
    </row>
    <row r="49" spans="1:21" x14ac:dyDescent="0.35">
      <c r="A49" t="s">
        <v>17</v>
      </c>
      <c r="B49" t="s">
        <v>76</v>
      </c>
      <c r="C49" t="s">
        <v>103</v>
      </c>
      <c r="D49" s="6">
        <v>0</v>
      </c>
      <c r="G49" s="9" t="s">
        <v>115</v>
      </c>
      <c r="H49" s="64">
        <v>758121</v>
      </c>
      <c r="I49" s="65">
        <v>0</v>
      </c>
      <c r="J49" s="65">
        <v>0</v>
      </c>
      <c r="K49" s="65">
        <v>1047124</v>
      </c>
      <c r="L49" s="65">
        <v>0</v>
      </c>
      <c r="M49" s="65">
        <v>0</v>
      </c>
      <c r="N49" s="65">
        <v>775890</v>
      </c>
      <c r="O49" s="65">
        <v>250710</v>
      </c>
      <c r="P49" s="65">
        <v>289894</v>
      </c>
      <c r="Q49" s="65">
        <v>18607854</v>
      </c>
      <c r="R49" s="65">
        <v>0</v>
      </c>
      <c r="S49" s="65">
        <v>2299850</v>
      </c>
      <c r="T49" s="65"/>
      <c r="U49" s="66">
        <v>24029443</v>
      </c>
    </row>
    <row r="50" spans="1:21" x14ac:dyDescent="0.35">
      <c r="A50" t="s">
        <v>1</v>
      </c>
      <c r="B50" t="s">
        <v>73</v>
      </c>
      <c r="C50" t="s">
        <v>116</v>
      </c>
      <c r="D50" s="6">
        <v>155603</v>
      </c>
      <c r="G50" s="9" t="s">
        <v>117</v>
      </c>
      <c r="H50" s="64">
        <v>54364</v>
      </c>
      <c r="I50" s="65">
        <v>0</v>
      </c>
      <c r="J50" s="65">
        <v>13391903</v>
      </c>
      <c r="K50" s="65">
        <v>1152359</v>
      </c>
      <c r="L50" s="65">
        <v>0</v>
      </c>
      <c r="M50" s="65">
        <v>0</v>
      </c>
      <c r="N50" s="65">
        <v>1726899</v>
      </c>
      <c r="O50" s="65">
        <v>883</v>
      </c>
      <c r="P50" s="65">
        <v>1197259</v>
      </c>
      <c r="Q50" s="65">
        <v>257386</v>
      </c>
      <c r="R50" s="65">
        <v>990560</v>
      </c>
      <c r="S50" s="65">
        <v>3400</v>
      </c>
      <c r="T50" s="65"/>
      <c r="U50" s="66">
        <v>18775013</v>
      </c>
    </row>
    <row r="51" spans="1:21" x14ac:dyDescent="0.35">
      <c r="A51" t="s">
        <v>2</v>
      </c>
      <c r="B51" t="s">
        <v>73</v>
      </c>
      <c r="C51" t="s">
        <v>116</v>
      </c>
      <c r="D51" s="6">
        <v>313199</v>
      </c>
      <c r="G51" s="9" t="s">
        <v>118</v>
      </c>
      <c r="H51" s="64">
        <v>5420097</v>
      </c>
      <c r="I51" s="65">
        <v>1201591</v>
      </c>
      <c r="J51" s="65">
        <v>0</v>
      </c>
      <c r="K51" s="65">
        <v>3844864</v>
      </c>
      <c r="L51" s="65">
        <v>0</v>
      </c>
      <c r="M51" s="65">
        <v>43800</v>
      </c>
      <c r="N51" s="65">
        <v>3987054</v>
      </c>
      <c r="O51" s="65">
        <v>427558</v>
      </c>
      <c r="P51" s="65">
        <v>7274103</v>
      </c>
      <c r="Q51" s="65">
        <v>15882186</v>
      </c>
      <c r="R51" s="65">
        <v>109639</v>
      </c>
      <c r="S51" s="65">
        <v>5164891</v>
      </c>
      <c r="T51" s="65"/>
      <c r="U51" s="66">
        <v>43355783</v>
      </c>
    </row>
    <row r="52" spans="1:21" x14ac:dyDescent="0.35">
      <c r="A52" t="s">
        <v>3</v>
      </c>
      <c r="B52" t="s">
        <v>73</v>
      </c>
      <c r="C52" t="s">
        <v>116</v>
      </c>
      <c r="D52" s="6">
        <v>210459</v>
      </c>
      <c r="G52" s="9" t="s">
        <v>119</v>
      </c>
      <c r="H52" s="64">
        <v>3560630</v>
      </c>
      <c r="I52" s="65">
        <v>61346</v>
      </c>
      <c r="J52" s="65">
        <v>4179189</v>
      </c>
      <c r="K52" s="65">
        <v>335576</v>
      </c>
      <c r="L52" s="65">
        <v>0</v>
      </c>
      <c r="M52" s="65">
        <v>0</v>
      </c>
      <c r="N52" s="65">
        <v>1340689</v>
      </c>
      <c r="O52" s="65">
        <v>35598</v>
      </c>
      <c r="P52" s="65">
        <v>922629</v>
      </c>
      <c r="Q52" s="65">
        <v>2206490</v>
      </c>
      <c r="R52" s="65">
        <v>47258</v>
      </c>
      <c r="S52" s="65">
        <v>481460</v>
      </c>
      <c r="T52" s="65"/>
      <c r="U52" s="66">
        <v>13170865</v>
      </c>
    </row>
    <row r="53" spans="1:21" x14ac:dyDescent="0.35">
      <c r="A53" t="s">
        <v>4</v>
      </c>
      <c r="B53" t="s">
        <v>73</v>
      </c>
      <c r="C53" t="s">
        <v>116</v>
      </c>
      <c r="D53" s="6">
        <v>22663</v>
      </c>
      <c r="G53" s="9" t="s">
        <v>120</v>
      </c>
      <c r="H53" s="64">
        <v>22580753</v>
      </c>
      <c r="I53" s="65">
        <v>12841423</v>
      </c>
      <c r="J53" s="65">
        <v>0</v>
      </c>
      <c r="K53" s="65">
        <v>10817639</v>
      </c>
      <c r="L53" s="65">
        <v>0</v>
      </c>
      <c r="M53" s="65">
        <v>162200</v>
      </c>
      <c r="N53" s="65">
        <v>2260746</v>
      </c>
      <c r="O53" s="65">
        <v>5284626</v>
      </c>
      <c r="P53" s="65">
        <v>7774592</v>
      </c>
      <c r="Q53" s="65">
        <v>32275590</v>
      </c>
      <c r="R53" s="65">
        <v>720217</v>
      </c>
      <c r="S53" s="65">
        <v>23755679</v>
      </c>
      <c r="T53" s="65"/>
      <c r="U53" s="66">
        <v>118473465</v>
      </c>
    </row>
    <row r="54" spans="1:21" x14ac:dyDescent="0.35">
      <c r="A54" t="s">
        <v>5</v>
      </c>
      <c r="B54" t="s">
        <v>73</v>
      </c>
      <c r="C54" t="s">
        <v>116</v>
      </c>
      <c r="D54" s="6">
        <v>987391</v>
      </c>
      <c r="G54" s="9" t="s">
        <v>121</v>
      </c>
      <c r="H54" s="64">
        <v>4565074</v>
      </c>
      <c r="I54" s="65">
        <v>1760470</v>
      </c>
      <c r="J54" s="65">
        <v>0</v>
      </c>
      <c r="K54" s="65">
        <v>4924672</v>
      </c>
      <c r="L54" s="65">
        <v>0</v>
      </c>
      <c r="M54" s="65">
        <v>50645</v>
      </c>
      <c r="N54" s="65">
        <v>2939995</v>
      </c>
      <c r="O54" s="65">
        <v>1524986</v>
      </c>
      <c r="P54" s="65">
        <v>2924675</v>
      </c>
      <c r="Q54" s="65">
        <v>4150157</v>
      </c>
      <c r="R54" s="65">
        <v>772026</v>
      </c>
      <c r="S54" s="65">
        <v>2483847</v>
      </c>
      <c r="T54" s="65"/>
      <c r="U54" s="66">
        <v>26096547</v>
      </c>
    </row>
    <row r="55" spans="1:21" x14ac:dyDescent="0.35">
      <c r="A55" t="s">
        <v>6</v>
      </c>
      <c r="B55" t="s">
        <v>73</v>
      </c>
      <c r="C55" t="s">
        <v>116</v>
      </c>
      <c r="D55" s="6">
        <v>17534</v>
      </c>
      <c r="G55" s="9" t="s">
        <v>122</v>
      </c>
      <c r="H55" s="64">
        <v>0</v>
      </c>
      <c r="I55" s="65">
        <v>0</v>
      </c>
      <c r="J55" s="65">
        <v>0</v>
      </c>
      <c r="K55" s="65">
        <v>271291</v>
      </c>
      <c r="L55" s="65">
        <v>0</v>
      </c>
      <c r="M55" s="65">
        <v>0</v>
      </c>
      <c r="N55" s="65">
        <v>90666</v>
      </c>
      <c r="O55" s="65">
        <v>0</v>
      </c>
      <c r="P55" s="65">
        <v>64546</v>
      </c>
      <c r="Q55" s="65">
        <v>84539</v>
      </c>
      <c r="R55" s="65">
        <v>175612</v>
      </c>
      <c r="S55" s="65">
        <v>637562</v>
      </c>
      <c r="T55" s="65"/>
      <c r="U55" s="66">
        <v>1324216</v>
      </c>
    </row>
    <row r="56" spans="1:21" x14ac:dyDescent="0.35">
      <c r="A56" t="s">
        <v>12</v>
      </c>
      <c r="B56" t="s">
        <v>73</v>
      </c>
      <c r="C56" t="s">
        <v>116</v>
      </c>
      <c r="D56" s="6">
        <v>5795</v>
      </c>
      <c r="G56" s="9" t="s">
        <v>123</v>
      </c>
      <c r="H56" s="64">
        <v>141975</v>
      </c>
      <c r="I56" s="65">
        <v>0</v>
      </c>
      <c r="J56" s="65">
        <v>0</v>
      </c>
      <c r="K56" s="65">
        <v>49889</v>
      </c>
      <c r="L56" s="65">
        <v>0</v>
      </c>
      <c r="M56" s="65">
        <v>0</v>
      </c>
      <c r="N56" s="65">
        <v>605791</v>
      </c>
      <c r="O56" s="65">
        <v>0</v>
      </c>
      <c r="P56" s="65">
        <v>890565</v>
      </c>
      <c r="Q56" s="65">
        <v>12522</v>
      </c>
      <c r="R56" s="65">
        <v>331405</v>
      </c>
      <c r="S56" s="65">
        <v>321814</v>
      </c>
      <c r="T56" s="65"/>
      <c r="U56" s="66">
        <v>2353961</v>
      </c>
    </row>
    <row r="57" spans="1:21" x14ac:dyDescent="0.35">
      <c r="A57" t="s">
        <v>13</v>
      </c>
      <c r="B57" t="s">
        <v>73</v>
      </c>
      <c r="C57" t="s">
        <v>116</v>
      </c>
      <c r="D57" s="6">
        <v>663236</v>
      </c>
      <c r="G57" s="9" t="s">
        <v>124</v>
      </c>
      <c r="H57" s="64">
        <v>5934795</v>
      </c>
      <c r="I57" s="65">
        <v>0</v>
      </c>
      <c r="J57" s="65">
        <v>0</v>
      </c>
      <c r="K57" s="65">
        <v>2089097</v>
      </c>
      <c r="L57" s="65">
        <v>0</v>
      </c>
      <c r="M57" s="65">
        <v>0</v>
      </c>
      <c r="N57" s="65">
        <v>43015915</v>
      </c>
      <c r="O57" s="65">
        <v>0</v>
      </c>
      <c r="P57" s="65">
        <v>27587347</v>
      </c>
      <c r="Q57" s="65">
        <v>697781</v>
      </c>
      <c r="R57" s="65">
        <v>3769411</v>
      </c>
      <c r="S57" s="65">
        <v>591559</v>
      </c>
      <c r="T57" s="65"/>
      <c r="U57" s="66">
        <v>83685905</v>
      </c>
    </row>
    <row r="58" spans="1:21" x14ac:dyDescent="0.35">
      <c r="A58" t="s">
        <v>14</v>
      </c>
      <c r="B58" t="s">
        <v>73</v>
      </c>
      <c r="C58" t="s">
        <v>116</v>
      </c>
      <c r="D58" s="6">
        <v>547523</v>
      </c>
      <c r="G58" s="9" t="s">
        <v>125</v>
      </c>
      <c r="H58" s="64">
        <v>736320</v>
      </c>
      <c r="I58" s="65">
        <v>265146</v>
      </c>
      <c r="J58" s="65">
        <v>0</v>
      </c>
      <c r="K58" s="65">
        <v>360167</v>
      </c>
      <c r="L58" s="65">
        <v>0</v>
      </c>
      <c r="M58" s="65">
        <v>0</v>
      </c>
      <c r="N58" s="65">
        <v>881572</v>
      </c>
      <c r="O58" s="65">
        <v>133354</v>
      </c>
      <c r="P58" s="65">
        <v>1243968</v>
      </c>
      <c r="Q58" s="65">
        <v>1228722</v>
      </c>
      <c r="R58" s="65">
        <v>110763</v>
      </c>
      <c r="S58" s="65">
        <v>1055877</v>
      </c>
      <c r="T58" s="65"/>
      <c r="U58" s="66">
        <v>6015889</v>
      </c>
    </row>
    <row r="59" spans="1:21" x14ac:dyDescent="0.35">
      <c r="A59" t="s">
        <v>15</v>
      </c>
      <c r="B59" t="s">
        <v>73</v>
      </c>
      <c r="C59" t="s">
        <v>116</v>
      </c>
      <c r="D59" s="6">
        <v>1365478</v>
      </c>
      <c r="G59" s="9" t="s">
        <v>126</v>
      </c>
      <c r="H59" s="64">
        <v>188850</v>
      </c>
      <c r="I59" s="65">
        <v>126745</v>
      </c>
      <c r="J59" s="65">
        <v>0</v>
      </c>
      <c r="K59" s="65">
        <v>124830</v>
      </c>
      <c r="L59" s="65">
        <v>0</v>
      </c>
      <c r="M59" s="65">
        <v>0</v>
      </c>
      <c r="N59" s="65">
        <v>261905</v>
      </c>
      <c r="O59" s="65">
        <v>29082</v>
      </c>
      <c r="P59" s="65">
        <v>510118</v>
      </c>
      <c r="Q59" s="65">
        <v>1283661</v>
      </c>
      <c r="R59" s="65">
        <v>64048</v>
      </c>
      <c r="S59" s="65">
        <v>230264</v>
      </c>
      <c r="T59" s="65"/>
      <c r="U59" s="66">
        <v>2819503</v>
      </c>
    </row>
    <row r="60" spans="1:21" x14ac:dyDescent="0.35">
      <c r="A60" t="s">
        <v>16</v>
      </c>
      <c r="B60" t="s">
        <v>73</v>
      </c>
      <c r="C60" t="s">
        <v>116</v>
      </c>
      <c r="D60" s="6">
        <v>0</v>
      </c>
      <c r="G60" s="9" t="s">
        <v>127</v>
      </c>
      <c r="H60" s="64">
        <v>5631585</v>
      </c>
      <c r="I60" s="65">
        <v>2420071</v>
      </c>
      <c r="J60" s="65">
        <v>0</v>
      </c>
      <c r="K60" s="65">
        <v>1949237</v>
      </c>
      <c r="L60" s="65">
        <v>0</v>
      </c>
      <c r="M60" s="65">
        <v>200053</v>
      </c>
      <c r="N60" s="65">
        <v>1423681</v>
      </c>
      <c r="O60" s="65">
        <v>1266732</v>
      </c>
      <c r="P60" s="65">
        <v>1102260</v>
      </c>
      <c r="Q60" s="65">
        <v>10155689</v>
      </c>
      <c r="R60" s="65">
        <v>247822</v>
      </c>
      <c r="S60" s="65">
        <v>1894273</v>
      </c>
      <c r="T60" s="65"/>
      <c r="U60" s="66">
        <v>26291403</v>
      </c>
    </row>
    <row r="61" spans="1:21" x14ac:dyDescent="0.35">
      <c r="A61" t="s">
        <v>17</v>
      </c>
      <c r="B61" t="s">
        <v>73</v>
      </c>
      <c r="C61" t="s">
        <v>116</v>
      </c>
      <c r="D61" s="6">
        <v>0</v>
      </c>
      <c r="G61" s="9" t="s">
        <v>128</v>
      </c>
      <c r="H61" s="64">
        <v>0</v>
      </c>
      <c r="I61" s="65">
        <v>0</v>
      </c>
      <c r="J61" s="65">
        <v>0</v>
      </c>
      <c r="K61" s="65">
        <v>0</v>
      </c>
      <c r="L61" s="65">
        <v>0</v>
      </c>
      <c r="M61" s="65">
        <v>0</v>
      </c>
      <c r="N61" s="65">
        <v>0</v>
      </c>
      <c r="O61" s="65">
        <v>0</v>
      </c>
      <c r="P61" s="65">
        <v>0</v>
      </c>
      <c r="Q61" s="65">
        <v>0</v>
      </c>
      <c r="R61" s="65">
        <v>0</v>
      </c>
      <c r="S61" s="65">
        <v>0</v>
      </c>
      <c r="T61" s="65"/>
      <c r="U61" s="66">
        <v>0</v>
      </c>
    </row>
    <row r="62" spans="1:21" x14ac:dyDescent="0.35">
      <c r="A62" t="s">
        <v>1</v>
      </c>
      <c r="B62" t="s">
        <v>74</v>
      </c>
      <c r="C62" t="s">
        <v>129</v>
      </c>
      <c r="D62" s="6">
        <v>4578393</v>
      </c>
      <c r="G62" s="9" t="s">
        <v>130</v>
      </c>
      <c r="H62" s="64">
        <v>0</v>
      </c>
      <c r="I62" s="65">
        <v>0</v>
      </c>
      <c r="J62" s="65">
        <v>387370318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Q62" s="65">
        <v>0</v>
      </c>
      <c r="R62" s="65">
        <v>0</v>
      </c>
      <c r="S62" s="65">
        <v>0</v>
      </c>
      <c r="T62" s="65"/>
      <c r="U62" s="66">
        <v>387370318</v>
      </c>
    </row>
    <row r="63" spans="1:21" x14ac:dyDescent="0.35">
      <c r="A63" t="s">
        <v>2</v>
      </c>
      <c r="B63" t="s">
        <v>74</v>
      </c>
      <c r="C63" t="s">
        <v>129</v>
      </c>
      <c r="D63" s="6">
        <v>566775</v>
      </c>
      <c r="G63" s="9" t="s">
        <v>78</v>
      </c>
      <c r="H63" s="64">
        <v>937889</v>
      </c>
      <c r="I63" s="65">
        <v>0</v>
      </c>
      <c r="J63" s="65">
        <v>0</v>
      </c>
      <c r="K63" s="65">
        <v>742547</v>
      </c>
      <c r="L63" s="65">
        <v>0</v>
      </c>
      <c r="M63" s="65">
        <v>0</v>
      </c>
      <c r="N63" s="65">
        <v>709245</v>
      </c>
      <c r="O63" s="65">
        <v>0</v>
      </c>
      <c r="P63" s="65">
        <v>586083</v>
      </c>
      <c r="Q63" s="65">
        <v>1764911</v>
      </c>
      <c r="R63" s="65">
        <v>0</v>
      </c>
      <c r="S63" s="65">
        <v>4769936</v>
      </c>
      <c r="T63" s="65"/>
      <c r="U63" s="66">
        <v>9510611</v>
      </c>
    </row>
    <row r="64" spans="1:21" x14ac:dyDescent="0.35">
      <c r="A64" t="s">
        <v>3</v>
      </c>
      <c r="B64" t="s">
        <v>74</v>
      </c>
      <c r="C64" t="s">
        <v>129</v>
      </c>
      <c r="D64" s="6">
        <v>662598</v>
      </c>
      <c r="G64" s="9" t="s">
        <v>131</v>
      </c>
      <c r="H64" s="64">
        <v>705675</v>
      </c>
      <c r="I64" s="65">
        <v>0</v>
      </c>
      <c r="J64" s="65">
        <v>1671238</v>
      </c>
      <c r="K64" s="65">
        <v>4120729</v>
      </c>
      <c r="L64" s="65">
        <v>0</v>
      </c>
      <c r="M64" s="65">
        <v>0</v>
      </c>
      <c r="N64" s="65">
        <v>254348</v>
      </c>
      <c r="O64" s="65">
        <v>529177</v>
      </c>
      <c r="P64" s="65">
        <v>1475542</v>
      </c>
      <c r="Q64" s="65">
        <v>20821715</v>
      </c>
      <c r="R64" s="65">
        <v>312158</v>
      </c>
      <c r="S64" s="65">
        <v>1288486</v>
      </c>
      <c r="T64" s="65"/>
      <c r="U64" s="66">
        <v>31179068</v>
      </c>
    </row>
    <row r="65" spans="1:21" x14ac:dyDescent="0.35">
      <c r="A65" t="s">
        <v>4</v>
      </c>
      <c r="B65" t="s">
        <v>74</v>
      </c>
      <c r="C65" t="s">
        <v>129</v>
      </c>
      <c r="D65" s="6">
        <v>736515</v>
      </c>
      <c r="G65" s="9" t="s">
        <v>132</v>
      </c>
      <c r="H65" s="64">
        <v>7343837</v>
      </c>
      <c r="I65" s="65">
        <v>3297375</v>
      </c>
      <c r="J65" s="65">
        <v>316437</v>
      </c>
      <c r="K65" s="65">
        <v>1038971</v>
      </c>
      <c r="L65" s="65">
        <v>0</v>
      </c>
      <c r="M65" s="65">
        <v>0</v>
      </c>
      <c r="N65" s="65">
        <v>3030408</v>
      </c>
      <c r="O65" s="65">
        <v>405847</v>
      </c>
      <c r="P65" s="65">
        <v>6858496</v>
      </c>
      <c r="Q65" s="65">
        <v>6527849</v>
      </c>
      <c r="R65" s="65">
        <v>776542</v>
      </c>
      <c r="S65" s="65">
        <v>1963044</v>
      </c>
      <c r="T65" s="65"/>
      <c r="U65" s="66">
        <v>31558806</v>
      </c>
    </row>
    <row r="66" spans="1:21" x14ac:dyDescent="0.35">
      <c r="A66" t="s">
        <v>5</v>
      </c>
      <c r="B66" t="s">
        <v>74</v>
      </c>
      <c r="C66" t="s">
        <v>129</v>
      </c>
      <c r="D66" s="6">
        <v>1280269</v>
      </c>
      <c r="G66" s="9" t="s">
        <v>133</v>
      </c>
      <c r="H66" s="64">
        <v>848686</v>
      </c>
      <c r="I66" s="65">
        <v>130262</v>
      </c>
      <c r="J66" s="65">
        <v>0</v>
      </c>
      <c r="K66" s="65">
        <v>436474</v>
      </c>
      <c r="L66" s="65">
        <v>0</v>
      </c>
      <c r="M66" s="65">
        <v>0</v>
      </c>
      <c r="N66" s="65">
        <v>535857</v>
      </c>
      <c r="O66" s="65">
        <v>1690463</v>
      </c>
      <c r="P66" s="65">
        <v>780171</v>
      </c>
      <c r="Q66" s="65">
        <v>1547902</v>
      </c>
      <c r="R66" s="65">
        <v>0</v>
      </c>
      <c r="S66" s="65">
        <v>1427411</v>
      </c>
      <c r="T66" s="65"/>
      <c r="U66" s="66">
        <v>7397226</v>
      </c>
    </row>
    <row r="67" spans="1:21" x14ac:dyDescent="0.35">
      <c r="A67" t="s">
        <v>6</v>
      </c>
      <c r="B67" t="s">
        <v>74</v>
      </c>
      <c r="C67" t="s">
        <v>129</v>
      </c>
      <c r="D67" s="6">
        <v>86971</v>
      </c>
      <c r="G67" s="9" t="s">
        <v>134</v>
      </c>
      <c r="H67" s="64">
        <v>1276397</v>
      </c>
      <c r="I67" s="65">
        <v>618668</v>
      </c>
      <c r="J67" s="65">
        <v>0</v>
      </c>
      <c r="K67" s="65">
        <v>312299</v>
      </c>
      <c r="L67" s="65">
        <v>0</v>
      </c>
      <c r="M67" s="65">
        <v>3000</v>
      </c>
      <c r="N67" s="65">
        <v>465726</v>
      </c>
      <c r="O67" s="65">
        <v>102737</v>
      </c>
      <c r="P67" s="65">
        <v>2335799</v>
      </c>
      <c r="Q67" s="65">
        <v>3218332</v>
      </c>
      <c r="R67" s="65">
        <v>16323</v>
      </c>
      <c r="S67" s="65">
        <v>636670</v>
      </c>
      <c r="T67" s="65"/>
      <c r="U67" s="66">
        <v>8985951</v>
      </c>
    </row>
    <row r="68" spans="1:21" x14ac:dyDescent="0.35">
      <c r="A68" t="s">
        <v>12</v>
      </c>
      <c r="B68" t="s">
        <v>74</v>
      </c>
      <c r="C68" t="s">
        <v>129</v>
      </c>
      <c r="D68" s="6">
        <v>233084</v>
      </c>
      <c r="G68" s="9" t="s">
        <v>135</v>
      </c>
      <c r="H68" s="64">
        <v>224450</v>
      </c>
      <c r="I68" s="65">
        <v>0</v>
      </c>
      <c r="J68" s="65">
        <v>8916</v>
      </c>
      <c r="K68" s="65">
        <v>404064</v>
      </c>
      <c r="L68" s="65">
        <v>0</v>
      </c>
      <c r="M68" s="65">
        <v>0</v>
      </c>
      <c r="N68" s="65">
        <v>1688654</v>
      </c>
      <c r="O68" s="65">
        <v>0</v>
      </c>
      <c r="P68" s="65">
        <v>1921372</v>
      </c>
      <c r="Q68" s="65">
        <v>3397673</v>
      </c>
      <c r="R68" s="65">
        <v>383008</v>
      </c>
      <c r="S68" s="65">
        <v>3522607</v>
      </c>
      <c r="T68" s="65"/>
      <c r="U68" s="66">
        <v>11550744</v>
      </c>
    </row>
    <row r="69" spans="1:21" x14ac:dyDescent="0.35">
      <c r="A69" t="s">
        <v>13</v>
      </c>
      <c r="B69" t="s">
        <v>74</v>
      </c>
      <c r="C69" t="s">
        <v>129</v>
      </c>
      <c r="D69" s="6">
        <v>1882677</v>
      </c>
      <c r="G69" s="9" t="s">
        <v>136</v>
      </c>
      <c r="H69" s="64">
        <v>237411</v>
      </c>
      <c r="I69" s="65">
        <v>176392</v>
      </c>
      <c r="J69" s="65">
        <v>0</v>
      </c>
      <c r="K69" s="65">
        <v>106181</v>
      </c>
      <c r="L69" s="65">
        <v>0</v>
      </c>
      <c r="M69" s="65">
        <v>0</v>
      </c>
      <c r="N69" s="65">
        <v>272427</v>
      </c>
      <c r="O69" s="65">
        <v>92008</v>
      </c>
      <c r="P69" s="65">
        <v>1367810</v>
      </c>
      <c r="Q69" s="65">
        <v>663393</v>
      </c>
      <c r="R69" s="65">
        <v>23319</v>
      </c>
      <c r="S69" s="65">
        <v>199303</v>
      </c>
      <c r="T69" s="65"/>
      <c r="U69" s="66">
        <v>3138244</v>
      </c>
    </row>
    <row r="70" spans="1:21" x14ac:dyDescent="0.35">
      <c r="A70" t="s">
        <v>14</v>
      </c>
      <c r="B70" t="s">
        <v>74</v>
      </c>
      <c r="C70" t="s">
        <v>129</v>
      </c>
      <c r="D70" s="6">
        <v>866068</v>
      </c>
      <c r="G70" s="9" t="s">
        <v>137</v>
      </c>
      <c r="H70" s="64">
        <v>0</v>
      </c>
      <c r="I70" s="65">
        <v>0</v>
      </c>
      <c r="J70" s="65">
        <v>0</v>
      </c>
      <c r="K70" s="65">
        <v>1231217</v>
      </c>
      <c r="L70" s="65">
        <v>0</v>
      </c>
      <c r="M70" s="65">
        <v>0</v>
      </c>
      <c r="N70" s="65">
        <v>318017</v>
      </c>
      <c r="O70" s="65">
        <v>0</v>
      </c>
      <c r="P70" s="65">
        <v>151990</v>
      </c>
      <c r="Q70" s="65">
        <v>2106393</v>
      </c>
      <c r="R70" s="65">
        <v>243052</v>
      </c>
      <c r="S70" s="65">
        <v>838926</v>
      </c>
      <c r="T70" s="65"/>
      <c r="U70" s="66">
        <v>4889595</v>
      </c>
    </row>
    <row r="71" spans="1:21" x14ac:dyDescent="0.35">
      <c r="A71" t="s">
        <v>15</v>
      </c>
      <c r="B71" t="s">
        <v>74</v>
      </c>
      <c r="C71" t="s">
        <v>129</v>
      </c>
      <c r="D71" s="6">
        <v>2023063</v>
      </c>
      <c r="G71" s="9" t="s">
        <v>138</v>
      </c>
      <c r="H71" s="64">
        <v>0</v>
      </c>
      <c r="I71" s="65">
        <v>0</v>
      </c>
      <c r="J71" s="65">
        <v>0</v>
      </c>
      <c r="K71" s="65">
        <v>29600</v>
      </c>
      <c r="L71" s="65">
        <v>0</v>
      </c>
      <c r="M71" s="65">
        <v>500200</v>
      </c>
      <c r="N71" s="65">
        <v>2964</v>
      </c>
      <c r="O71" s="65">
        <v>491466</v>
      </c>
      <c r="P71" s="65">
        <v>30163</v>
      </c>
      <c r="Q71" s="65">
        <v>190748</v>
      </c>
      <c r="R71" s="65">
        <v>0</v>
      </c>
      <c r="S71" s="65">
        <v>94918</v>
      </c>
      <c r="T71" s="65"/>
      <c r="U71" s="66">
        <v>1340059</v>
      </c>
    </row>
    <row r="72" spans="1:21" x14ac:dyDescent="0.35">
      <c r="A72" t="s">
        <v>16</v>
      </c>
      <c r="B72" t="s">
        <v>74</v>
      </c>
      <c r="C72" t="s">
        <v>129</v>
      </c>
      <c r="D72" s="6">
        <v>0</v>
      </c>
      <c r="G72" s="9" t="s">
        <v>139</v>
      </c>
      <c r="H72" s="64">
        <v>1667867</v>
      </c>
      <c r="I72" s="65">
        <v>104304</v>
      </c>
      <c r="J72" s="65">
        <v>0</v>
      </c>
      <c r="K72" s="65">
        <v>310975</v>
      </c>
      <c r="L72" s="65">
        <v>921500</v>
      </c>
      <c r="M72" s="65">
        <v>0</v>
      </c>
      <c r="N72" s="65">
        <v>683283</v>
      </c>
      <c r="O72" s="65">
        <v>132950</v>
      </c>
      <c r="P72" s="65">
        <v>250990</v>
      </c>
      <c r="Q72" s="65">
        <v>919197</v>
      </c>
      <c r="R72" s="65">
        <v>25936</v>
      </c>
      <c r="S72" s="65">
        <v>931845</v>
      </c>
      <c r="T72" s="65"/>
      <c r="U72" s="66">
        <v>5948847</v>
      </c>
    </row>
    <row r="73" spans="1:21" x14ac:dyDescent="0.35">
      <c r="A73" t="s">
        <v>17</v>
      </c>
      <c r="B73" t="s">
        <v>74</v>
      </c>
      <c r="C73" t="s">
        <v>129</v>
      </c>
      <c r="D73" s="6">
        <v>0</v>
      </c>
      <c r="G73" s="9" t="s">
        <v>140</v>
      </c>
      <c r="H73" s="64">
        <v>39426</v>
      </c>
      <c r="I73" s="65">
        <v>0</v>
      </c>
      <c r="J73" s="65">
        <v>0</v>
      </c>
      <c r="K73" s="65">
        <v>11717</v>
      </c>
      <c r="L73" s="65">
        <v>0</v>
      </c>
      <c r="M73" s="65">
        <v>0</v>
      </c>
      <c r="N73" s="65">
        <v>1388419</v>
      </c>
      <c r="O73" s="65">
        <v>735</v>
      </c>
      <c r="P73" s="65">
        <v>321852</v>
      </c>
      <c r="Q73" s="65">
        <v>129685</v>
      </c>
      <c r="R73" s="65">
        <v>274297</v>
      </c>
      <c r="S73" s="65">
        <v>0</v>
      </c>
      <c r="T73" s="65"/>
      <c r="U73" s="66">
        <v>2166131</v>
      </c>
    </row>
    <row r="74" spans="1:21" x14ac:dyDescent="0.35">
      <c r="A74" t="s">
        <v>1</v>
      </c>
      <c r="B74" t="s">
        <v>68</v>
      </c>
      <c r="C74" t="s">
        <v>141</v>
      </c>
      <c r="D74" s="6">
        <v>980973</v>
      </c>
      <c r="G74" s="9" t="s">
        <v>142</v>
      </c>
      <c r="H74" s="64">
        <v>654761</v>
      </c>
      <c r="I74" s="65">
        <v>67830</v>
      </c>
      <c r="J74" s="65">
        <v>461685</v>
      </c>
      <c r="K74" s="65">
        <v>1783433</v>
      </c>
      <c r="L74" s="65">
        <v>0</v>
      </c>
      <c r="M74" s="65">
        <v>0</v>
      </c>
      <c r="N74" s="65">
        <v>987476</v>
      </c>
      <c r="O74" s="65">
        <v>21332</v>
      </c>
      <c r="P74" s="65">
        <v>1053697</v>
      </c>
      <c r="Q74" s="65">
        <v>835693</v>
      </c>
      <c r="R74" s="65">
        <v>164356</v>
      </c>
      <c r="S74" s="65">
        <v>430638</v>
      </c>
      <c r="T74" s="65"/>
      <c r="U74" s="66">
        <v>6460901</v>
      </c>
    </row>
    <row r="75" spans="1:21" x14ac:dyDescent="0.35">
      <c r="A75" t="s">
        <v>2</v>
      </c>
      <c r="B75" t="s">
        <v>68</v>
      </c>
      <c r="C75" t="s">
        <v>141</v>
      </c>
      <c r="D75" s="6">
        <v>1258886</v>
      </c>
      <c r="G75" s="9" t="s">
        <v>143</v>
      </c>
      <c r="H75" s="64">
        <v>330658</v>
      </c>
      <c r="I75" s="65">
        <v>204100</v>
      </c>
      <c r="J75" s="65">
        <v>0</v>
      </c>
      <c r="K75" s="65">
        <v>279347</v>
      </c>
      <c r="L75" s="65">
        <v>0</v>
      </c>
      <c r="M75" s="65">
        <v>0</v>
      </c>
      <c r="N75" s="65">
        <v>6221</v>
      </c>
      <c r="O75" s="65">
        <v>87042</v>
      </c>
      <c r="P75" s="65">
        <v>811202</v>
      </c>
      <c r="Q75" s="65">
        <v>443015</v>
      </c>
      <c r="R75" s="65">
        <v>0</v>
      </c>
      <c r="S75" s="65">
        <v>715790</v>
      </c>
      <c r="T75" s="65"/>
      <c r="U75" s="66">
        <v>2877375</v>
      </c>
    </row>
    <row r="76" spans="1:21" x14ac:dyDescent="0.35">
      <c r="A76" t="s">
        <v>3</v>
      </c>
      <c r="B76" t="s">
        <v>68</v>
      </c>
      <c r="C76" t="s">
        <v>141</v>
      </c>
      <c r="D76" s="6">
        <v>592396</v>
      </c>
      <c r="G76" s="9" t="s">
        <v>144</v>
      </c>
      <c r="H76" s="64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32892</v>
      </c>
      <c r="R76" s="65">
        <v>0</v>
      </c>
      <c r="S76" s="65">
        <v>0</v>
      </c>
      <c r="T76" s="65"/>
      <c r="U76" s="66">
        <v>32892</v>
      </c>
    </row>
    <row r="77" spans="1:21" x14ac:dyDescent="0.35">
      <c r="A77" t="s">
        <v>4</v>
      </c>
      <c r="B77" t="s">
        <v>68</v>
      </c>
      <c r="C77" t="s">
        <v>141</v>
      </c>
      <c r="D77" s="6">
        <v>95224</v>
      </c>
      <c r="G77" s="9" t="s">
        <v>145</v>
      </c>
      <c r="H77" s="64">
        <v>0</v>
      </c>
      <c r="I77" s="65">
        <v>0</v>
      </c>
      <c r="J77" s="65">
        <v>0</v>
      </c>
      <c r="K77" s="65">
        <v>231907</v>
      </c>
      <c r="L77" s="65">
        <v>0</v>
      </c>
      <c r="M77" s="65">
        <v>0</v>
      </c>
      <c r="N77" s="65">
        <v>59223</v>
      </c>
      <c r="O77" s="65">
        <v>2802</v>
      </c>
      <c r="P77" s="65">
        <v>98863</v>
      </c>
      <c r="Q77" s="65">
        <v>273357</v>
      </c>
      <c r="R77" s="65">
        <v>109844</v>
      </c>
      <c r="S77" s="65">
        <v>462384</v>
      </c>
      <c r="T77" s="65"/>
      <c r="U77" s="66">
        <v>1238380</v>
      </c>
    </row>
    <row r="78" spans="1:21" x14ac:dyDescent="0.35">
      <c r="A78" t="s">
        <v>5</v>
      </c>
      <c r="B78" t="s">
        <v>68</v>
      </c>
      <c r="C78" t="s">
        <v>141</v>
      </c>
      <c r="D78" s="6">
        <v>341699</v>
      </c>
      <c r="G78" s="9" t="s">
        <v>146</v>
      </c>
      <c r="H78" s="64">
        <v>1270138</v>
      </c>
      <c r="I78" s="65">
        <v>0</v>
      </c>
      <c r="J78" s="65">
        <v>2100</v>
      </c>
      <c r="K78" s="65">
        <v>158127</v>
      </c>
      <c r="L78" s="65">
        <v>0</v>
      </c>
      <c r="M78" s="65">
        <v>0</v>
      </c>
      <c r="N78" s="65">
        <v>502356</v>
      </c>
      <c r="O78" s="65">
        <v>67930</v>
      </c>
      <c r="P78" s="65">
        <v>1762167</v>
      </c>
      <c r="Q78" s="65">
        <v>2672476</v>
      </c>
      <c r="R78" s="65">
        <v>248028</v>
      </c>
      <c r="S78" s="65">
        <v>794948</v>
      </c>
      <c r="T78" s="65"/>
      <c r="U78" s="66">
        <v>7478270</v>
      </c>
    </row>
    <row r="79" spans="1:21" x14ac:dyDescent="0.35">
      <c r="A79" t="s">
        <v>6</v>
      </c>
      <c r="B79" t="s">
        <v>68</v>
      </c>
      <c r="C79" t="s">
        <v>141</v>
      </c>
      <c r="D79" s="6">
        <v>20526</v>
      </c>
      <c r="G79" s="9" t="s">
        <v>147</v>
      </c>
      <c r="H79" s="64">
        <v>0</v>
      </c>
      <c r="I79" s="65">
        <v>0</v>
      </c>
      <c r="J79" s="65">
        <v>0</v>
      </c>
      <c r="K79" s="65">
        <v>905809</v>
      </c>
      <c r="L79" s="65">
        <v>0</v>
      </c>
      <c r="M79" s="65">
        <v>0</v>
      </c>
      <c r="N79" s="65">
        <v>133925</v>
      </c>
      <c r="O79" s="65">
        <v>0</v>
      </c>
      <c r="P79" s="65">
        <v>61343</v>
      </c>
      <c r="Q79" s="65">
        <v>381202</v>
      </c>
      <c r="R79" s="65">
        <v>243106</v>
      </c>
      <c r="S79" s="65">
        <v>1514129</v>
      </c>
      <c r="T79" s="65"/>
      <c r="U79" s="66">
        <v>3239514</v>
      </c>
    </row>
    <row r="80" spans="1:21" x14ac:dyDescent="0.35">
      <c r="A80" t="s">
        <v>12</v>
      </c>
      <c r="B80" t="s">
        <v>68</v>
      </c>
      <c r="C80" t="s">
        <v>141</v>
      </c>
      <c r="D80" s="6">
        <v>56057</v>
      </c>
      <c r="G80" s="9" t="s">
        <v>148</v>
      </c>
      <c r="H80" s="64">
        <v>20955152</v>
      </c>
      <c r="I80" s="65">
        <v>18338900</v>
      </c>
      <c r="J80" s="65">
        <v>154880</v>
      </c>
      <c r="K80" s="65">
        <v>24660473</v>
      </c>
      <c r="L80" s="65">
        <v>0</v>
      </c>
      <c r="M80" s="65">
        <v>828884</v>
      </c>
      <c r="N80" s="65">
        <v>1660818</v>
      </c>
      <c r="O80" s="65">
        <v>7373100</v>
      </c>
      <c r="P80" s="65">
        <v>16080050</v>
      </c>
      <c r="Q80" s="65">
        <v>40025601</v>
      </c>
      <c r="R80" s="65">
        <v>791759</v>
      </c>
      <c r="S80" s="65">
        <v>12039755</v>
      </c>
      <c r="T80" s="65"/>
      <c r="U80" s="66">
        <v>142909372</v>
      </c>
    </row>
    <row r="81" spans="1:21" x14ac:dyDescent="0.35">
      <c r="A81" t="s">
        <v>13</v>
      </c>
      <c r="B81" t="s">
        <v>68</v>
      </c>
      <c r="C81" t="s">
        <v>141</v>
      </c>
      <c r="D81" s="6">
        <v>1421066</v>
      </c>
      <c r="G81" s="9" t="s">
        <v>149</v>
      </c>
      <c r="H81" s="64">
        <v>622067</v>
      </c>
      <c r="I81" s="65">
        <v>0</v>
      </c>
      <c r="J81" s="65">
        <v>0</v>
      </c>
      <c r="K81" s="65">
        <v>106158</v>
      </c>
      <c r="L81" s="65">
        <v>0</v>
      </c>
      <c r="M81" s="65">
        <v>0</v>
      </c>
      <c r="N81" s="65">
        <v>2847228</v>
      </c>
      <c r="O81" s="65">
        <v>0</v>
      </c>
      <c r="P81" s="65">
        <v>1772950</v>
      </c>
      <c r="Q81" s="65">
        <v>93159</v>
      </c>
      <c r="R81" s="65">
        <v>22457</v>
      </c>
      <c r="S81" s="65">
        <v>247451</v>
      </c>
      <c r="T81" s="65"/>
      <c r="U81" s="66">
        <v>5711470</v>
      </c>
    </row>
    <row r="82" spans="1:21" x14ac:dyDescent="0.35">
      <c r="A82" t="s">
        <v>14</v>
      </c>
      <c r="B82" t="s">
        <v>68</v>
      </c>
      <c r="C82" t="s">
        <v>141</v>
      </c>
      <c r="D82" s="6">
        <v>1272925</v>
      </c>
      <c r="G82" s="9" t="s">
        <v>150</v>
      </c>
      <c r="H82" s="64">
        <v>14961217</v>
      </c>
      <c r="I82" s="65">
        <v>108102</v>
      </c>
      <c r="J82" s="65">
        <v>15849403</v>
      </c>
      <c r="K82" s="65">
        <v>1366441</v>
      </c>
      <c r="L82" s="65">
        <v>0</v>
      </c>
      <c r="M82" s="65">
        <v>0</v>
      </c>
      <c r="N82" s="65">
        <v>1206827</v>
      </c>
      <c r="O82" s="65">
        <v>187042</v>
      </c>
      <c r="P82" s="65">
        <v>1927844</v>
      </c>
      <c r="Q82" s="65">
        <v>676473</v>
      </c>
      <c r="R82" s="65">
        <v>70143</v>
      </c>
      <c r="S82" s="65">
        <v>1251731</v>
      </c>
      <c r="T82" s="65"/>
      <c r="U82" s="66">
        <v>37605223</v>
      </c>
    </row>
    <row r="83" spans="1:21" x14ac:dyDescent="0.35">
      <c r="A83" t="s">
        <v>15</v>
      </c>
      <c r="B83" t="s">
        <v>68</v>
      </c>
      <c r="C83" t="s">
        <v>141</v>
      </c>
      <c r="D83" s="6">
        <v>0</v>
      </c>
      <c r="G83" s="9" t="s">
        <v>151</v>
      </c>
      <c r="H83" s="64">
        <v>1119718</v>
      </c>
      <c r="I83" s="65">
        <v>121810</v>
      </c>
      <c r="J83" s="65">
        <v>0</v>
      </c>
      <c r="K83" s="65">
        <v>444774</v>
      </c>
      <c r="L83" s="65">
        <v>0</v>
      </c>
      <c r="M83" s="65">
        <v>49000</v>
      </c>
      <c r="N83" s="65">
        <v>444981</v>
      </c>
      <c r="O83" s="65">
        <v>40376</v>
      </c>
      <c r="P83" s="65">
        <v>758330</v>
      </c>
      <c r="Q83" s="65">
        <v>1148237</v>
      </c>
      <c r="R83" s="65">
        <v>107202</v>
      </c>
      <c r="S83" s="65">
        <v>492550</v>
      </c>
      <c r="T83" s="65"/>
      <c r="U83" s="66">
        <v>4726978</v>
      </c>
    </row>
    <row r="84" spans="1:21" x14ac:dyDescent="0.35">
      <c r="A84" t="s">
        <v>16</v>
      </c>
      <c r="B84" t="s">
        <v>68</v>
      </c>
      <c r="C84" t="s">
        <v>141</v>
      </c>
      <c r="D84" s="6">
        <v>0</v>
      </c>
      <c r="G84" s="9" t="s">
        <v>152</v>
      </c>
      <c r="H84" s="64">
        <v>1261935</v>
      </c>
      <c r="I84" s="65">
        <v>110448</v>
      </c>
      <c r="J84" s="65">
        <v>0</v>
      </c>
      <c r="K84" s="65">
        <v>2528187</v>
      </c>
      <c r="L84" s="65">
        <v>1000</v>
      </c>
      <c r="M84" s="65">
        <v>33100</v>
      </c>
      <c r="N84" s="65">
        <v>407716</v>
      </c>
      <c r="O84" s="65">
        <v>153013</v>
      </c>
      <c r="P84" s="65">
        <v>274591</v>
      </c>
      <c r="Q84" s="65">
        <v>619425</v>
      </c>
      <c r="R84" s="65">
        <v>118408</v>
      </c>
      <c r="S84" s="65">
        <v>439011</v>
      </c>
      <c r="T84" s="65"/>
      <c r="U84" s="66">
        <v>5946834</v>
      </c>
    </row>
    <row r="85" spans="1:21" x14ac:dyDescent="0.35">
      <c r="A85" t="s">
        <v>17</v>
      </c>
      <c r="B85" t="s">
        <v>68</v>
      </c>
      <c r="C85" t="s">
        <v>141</v>
      </c>
      <c r="D85" s="6">
        <v>0</v>
      </c>
      <c r="G85" s="9" t="s">
        <v>153</v>
      </c>
      <c r="H85" s="64">
        <v>0</v>
      </c>
      <c r="I85" s="65">
        <v>0</v>
      </c>
      <c r="J85" s="65">
        <v>4787974</v>
      </c>
      <c r="K85" s="65">
        <v>6373366</v>
      </c>
      <c r="L85" s="65">
        <v>0</v>
      </c>
      <c r="M85" s="65">
        <v>0</v>
      </c>
      <c r="N85" s="65">
        <v>13022</v>
      </c>
      <c r="O85" s="65">
        <v>28759</v>
      </c>
      <c r="P85" s="65">
        <v>0</v>
      </c>
      <c r="Q85" s="65">
        <v>431459</v>
      </c>
      <c r="R85" s="65">
        <v>232895</v>
      </c>
      <c r="S85" s="65">
        <v>0</v>
      </c>
      <c r="T85" s="65"/>
      <c r="U85" s="66">
        <v>11867475</v>
      </c>
    </row>
    <row r="86" spans="1:21" x14ac:dyDescent="0.35">
      <c r="A86" t="s">
        <v>1</v>
      </c>
      <c r="B86" t="s">
        <v>71</v>
      </c>
      <c r="C86" t="s">
        <v>154</v>
      </c>
      <c r="D86" s="6">
        <v>29972922</v>
      </c>
      <c r="G86" s="9" t="s">
        <v>155</v>
      </c>
      <c r="H86" s="64">
        <v>557526</v>
      </c>
      <c r="I86" s="65">
        <v>43855</v>
      </c>
      <c r="J86" s="65">
        <v>1450814</v>
      </c>
      <c r="K86" s="65">
        <v>256819</v>
      </c>
      <c r="L86" s="65">
        <v>0</v>
      </c>
      <c r="M86" s="65">
        <v>67800</v>
      </c>
      <c r="N86" s="65">
        <v>878724</v>
      </c>
      <c r="O86" s="65">
        <v>90488</v>
      </c>
      <c r="P86" s="65">
        <v>819966</v>
      </c>
      <c r="Q86" s="65">
        <v>575326</v>
      </c>
      <c r="R86" s="65">
        <v>39094</v>
      </c>
      <c r="S86" s="65">
        <v>504285</v>
      </c>
      <c r="T86" s="65"/>
      <c r="U86" s="66">
        <v>5284697</v>
      </c>
    </row>
    <row r="87" spans="1:21" x14ac:dyDescent="0.35">
      <c r="A87" t="s">
        <v>2</v>
      </c>
      <c r="B87" t="s">
        <v>71</v>
      </c>
      <c r="C87" t="s">
        <v>154</v>
      </c>
      <c r="D87" s="6">
        <v>5611119</v>
      </c>
      <c r="G87" s="9" t="s">
        <v>156</v>
      </c>
      <c r="H87" s="64">
        <v>508593</v>
      </c>
      <c r="I87" s="65">
        <v>0</v>
      </c>
      <c r="J87" s="65">
        <v>126872</v>
      </c>
      <c r="K87" s="65">
        <v>159979</v>
      </c>
      <c r="L87" s="65">
        <v>0</v>
      </c>
      <c r="M87" s="65">
        <v>0</v>
      </c>
      <c r="N87" s="65">
        <v>1001543</v>
      </c>
      <c r="O87" s="65">
        <v>0</v>
      </c>
      <c r="P87" s="65">
        <v>1503487</v>
      </c>
      <c r="Q87" s="65">
        <v>19235</v>
      </c>
      <c r="R87" s="65">
        <v>244746</v>
      </c>
      <c r="S87" s="65">
        <v>440872</v>
      </c>
      <c r="T87" s="65"/>
      <c r="U87" s="66">
        <v>4005327</v>
      </c>
    </row>
    <row r="88" spans="1:21" x14ac:dyDescent="0.35">
      <c r="A88" t="s">
        <v>3</v>
      </c>
      <c r="B88" t="s">
        <v>71</v>
      </c>
      <c r="C88" t="s">
        <v>154</v>
      </c>
      <c r="D88" s="6">
        <v>2517412</v>
      </c>
      <c r="G88" s="9" t="s">
        <v>157</v>
      </c>
      <c r="H88" s="64">
        <v>0</v>
      </c>
      <c r="I88" s="65">
        <v>0</v>
      </c>
      <c r="J88" s="65">
        <v>0</v>
      </c>
      <c r="K88" s="65">
        <v>13759</v>
      </c>
      <c r="L88" s="65">
        <v>0</v>
      </c>
      <c r="M88" s="65">
        <v>0</v>
      </c>
      <c r="N88" s="65">
        <v>288238</v>
      </c>
      <c r="O88" s="65">
        <v>0</v>
      </c>
      <c r="P88" s="65">
        <v>48440</v>
      </c>
      <c r="Q88" s="65">
        <v>18161</v>
      </c>
      <c r="R88" s="65">
        <v>0</v>
      </c>
      <c r="S88" s="65">
        <v>0</v>
      </c>
      <c r="T88" s="65"/>
      <c r="U88" s="66">
        <v>368598</v>
      </c>
    </row>
    <row r="89" spans="1:21" x14ac:dyDescent="0.35">
      <c r="A89" t="s">
        <v>4</v>
      </c>
      <c r="B89" t="s">
        <v>71</v>
      </c>
      <c r="C89" t="s">
        <v>154</v>
      </c>
      <c r="D89" s="6">
        <v>0</v>
      </c>
      <c r="G89" s="9" t="s">
        <v>158</v>
      </c>
      <c r="H89" s="64">
        <v>1126013</v>
      </c>
      <c r="I89" s="65">
        <v>667431</v>
      </c>
      <c r="J89" s="65">
        <v>0</v>
      </c>
      <c r="K89" s="65">
        <v>1317133</v>
      </c>
      <c r="L89" s="65">
        <v>0</v>
      </c>
      <c r="M89" s="65">
        <v>0</v>
      </c>
      <c r="N89" s="65">
        <v>1295593</v>
      </c>
      <c r="O89" s="65">
        <v>175475</v>
      </c>
      <c r="P89" s="65">
        <v>7799102</v>
      </c>
      <c r="Q89" s="65">
        <v>3984581</v>
      </c>
      <c r="R89" s="65">
        <v>30850</v>
      </c>
      <c r="S89" s="65">
        <v>1714783</v>
      </c>
      <c r="T89" s="65"/>
      <c r="U89" s="66">
        <v>18110961</v>
      </c>
    </row>
    <row r="90" spans="1:21" x14ac:dyDescent="0.35">
      <c r="A90" t="s">
        <v>5</v>
      </c>
      <c r="B90" t="s">
        <v>71</v>
      </c>
      <c r="C90" t="s">
        <v>154</v>
      </c>
      <c r="D90" s="6">
        <v>4697706</v>
      </c>
      <c r="G90" s="9" t="s">
        <v>159</v>
      </c>
      <c r="H90" s="64">
        <v>0</v>
      </c>
      <c r="I90" s="65">
        <v>0</v>
      </c>
      <c r="J90" s="65">
        <v>0</v>
      </c>
      <c r="K90" s="65">
        <v>529147</v>
      </c>
      <c r="L90" s="65">
        <v>0</v>
      </c>
      <c r="M90" s="65">
        <v>0</v>
      </c>
      <c r="N90" s="65">
        <v>238813</v>
      </c>
      <c r="O90" s="65">
        <v>0</v>
      </c>
      <c r="P90" s="65">
        <v>8516336</v>
      </c>
      <c r="Q90" s="65">
        <v>1324822</v>
      </c>
      <c r="R90" s="65">
        <v>440548</v>
      </c>
      <c r="S90" s="65">
        <v>1596069</v>
      </c>
      <c r="T90" s="65"/>
      <c r="U90" s="66">
        <v>12645735</v>
      </c>
    </row>
    <row r="91" spans="1:21" x14ac:dyDescent="0.35">
      <c r="A91" t="s">
        <v>6</v>
      </c>
      <c r="B91" t="s">
        <v>71</v>
      </c>
      <c r="C91" t="s">
        <v>154</v>
      </c>
      <c r="D91" s="6">
        <v>653581</v>
      </c>
      <c r="G91" s="9" t="s">
        <v>160</v>
      </c>
      <c r="H91" s="64">
        <v>895268</v>
      </c>
      <c r="I91" s="65">
        <v>99304</v>
      </c>
      <c r="J91" s="65">
        <v>704274</v>
      </c>
      <c r="K91" s="65">
        <v>758758</v>
      </c>
      <c r="L91" s="65">
        <v>0</v>
      </c>
      <c r="M91" s="65">
        <v>69400</v>
      </c>
      <c r="N91" s="65">
        <v>784778</v>
      </c>
      <c r="O91" s="65">
        <v>60686</v>
      </c>
      <c r="P91" s="65">
        <v>1900224</v>
      </c>
      <c r="Q91" s="65">
        <v>1642770</v>
      </c>
      <c r="R91" s="65">
        <v>176106</v>
      </c>
      <c r="S91" s="65">
        <v>937194</v>
      </c>
      <c r="T91" s="65"/>
      <c r="U91" s="66">
        <v>8028762</v>
      </c>
    </row>
    <row r="92" spans="1:21" x14ac:dyDescent="0.35">
      <c r="A92" t="s">
        <v>12</v>
      </c>
      <c r="B92" t="s">
        <v>71</v>
      </c>
      <c r="C92" t="s">
        <v>154</v>
      </c>
      <c r="D92" s="6">
        <v>396796</v>
      </c>
      <c r="G92" s="9" t="s">
        <v>161</v>
      </c>
      <c r="H92" s="64">
        <v>6280400</v>
      </c>
      <c r="I92" s="65">
        <v>2746602</v>
      </c>
      <c r="J92" s="65">
        <v>0</v>
      </c>
      <c r="K92" s="65">
        <v>5966803</v>
      </c>
      <c r="L92" s="65">
        <v>0</v>
      </c>
      <c r="M92" s="65">
        <v>0</v>
      </c>
      <c r="N92" s="65">
        <v>6961182</v>
      </c>
      <c r="O92" s="65">
        <v>9761556</v>
      </c>
      <c r="P92" s="65">
        <v>12084563</v>
      </c>
      <c r="Q92" s="65">
        <v>10327464</v>
      </c>
      <c r="R92" s="65">
        <v>9579553</v>
      </c>
      <c r="S92" s="65">
        <v>2706667</v>
      </c>
      <c r="T92" s="65"/>
      <c r="U92" s="66">
        <v>66414790</v>
      </c>
    </row>
    <row r="93" spans="1:21" x14ac:dyDescent="0.35">
      <c r="A93" t="s">
        <v>13</v>
      </c>
      <c r="B93" t="s">
        <v>71</v>
      </c>
      <c r="C93" t="s">
        <v>154</v>
      </c>
      <c r="D93" s="6">
        <v>584210</v>
      </c>
      <c r="G93" s="9" t="s">
        <v>162</v>
      </c>
      <c r="H93" s="64">
        <v>2134292</v>
      </c>
      <c r="I93" s="65">
        <v>127238</v>
      </c>
      <c r="J93" s="65">
        <v>39522</v>
      </c>
      <c r="K93" s="65">
        <v>650718</v>
      </c>
      <c r="L93" s="65">
        <v>0</v>
      </c>
      <c r="M93" s="65">
        <v>135300</v>
      </c>
      <c r="N93" s="65">
        <v>1413980</v>
      </c>
      <c r="O93" s="65">
        <v>76439</v>
      </c>
      <c r="P93" s="65">
        <v>2527554</v>
      </c>
      <c r="Q93" s="65">
        <v>3397802</v>
      </c>
      <c r="R93" s="65">
        <v>297387</v>
      </c>
      <c r="S93" s="65">
        <v>913148</v>
      </c>
      <c r="T93" s="65"/>
      <c r="U93" s="66">
        <v>11713380</v>
      </c>
    </row>
    <row r="94" spans="1:21" x14ac:dyDescent="0.35">
      <c r="A94" t="s">
        <v>14</v>
      </c>
      <c r="B94" t="s">
        <v>71</v>
      </c>
      <c r="C94" t="s">
        <v>154</v>
      </c>
      <c r="D94" s="6">
        <v>140002</v>
      </c>
      <c r="G94" s="9" t="s">
        <v>163</v>
      </c>
      <c r="H94" s="64">
        <v>568934</v>
      </c>
      <c r="I94" s="65">
        <v>0</v>
      </c>
      <c r="J94" s="65">
        <v>0</v>
      </c>
      <c r="K94" s="65">
        <v>55784</v>
      </c>
      <c r="L94" s="65">
        <v>0</v>
      </c>
      <c r="M94" s="65">
        <v>0</v>
      </c>
      <c r="N94" s="65">
        <v>890501</v>
      </c>
      <c r="O94" s="65">
        <v>7404</v>
      </c>
      <c r="P94" s="65">
        <v>1669092</v>
      </c>
      <c r="Q94" s="65">
        <v>1262040</v>
      </c>
      <c r="R94" s="65">
        <v>0</v>
      </c>
      <c r="S94" s="65">
        <v>282</v>
      </c>
      <c r="T94" s="65"/>
      <c r="U94" s="66">
        <v>4454037</v>
      </c>
    </row>
    <row r="95" spans="1:21" x14ac:dyDescent="0.35">
      <c r="A95" t="s">
        <v>15</v>
      </c>
      <c r="B95" t="s">
        <v>71</v>
      </c>
      <c r="C95" t="s">
        <v>154</v>
      </c>
      <c r="D95" s="6">
        <v>1781691</v>
      </c>
      <c r="G95" s="9" t="s">
        <v>164</v>
      </c>
      <c r="H95" s="64">
        <v>39958734</v>
      </c>
      <c r="I95" s="65">
        <v>19366427</v>
      </c>
      <c r="J95" s="65">
        <v>0</v>
      </c>
      <c r="K95" s="65">
        <v>38825214</v>
      </c>
      <c r="L95" s="65">
        <v>0</v>
      </c>
      <c r="M95" s="65">
        <v>2898064</v>
      </c>
      <c r="N95" s="65">
        <v>18065340</v>
      </c>
      <c r="O95" s="65">
        <v>16652604</v>
      </c>
      <c r="P95" s="65">
        <v>24907124</v>
      </c>
      <c r="Q95" s="65">
        <v>71504749</v>
      </c>
      <c r="R95" s="65">
        <v>2874711</v>
      </c>
      <c r="S95" s="65">
        <v>38945117</v>
      </c>
      <c r="T95" s="65"/>
      <c r="U95" s="66">
        <v>273998084</v>
      </c>
    </row>
    <row r="96" spans="1:21" x14ac:dyDescent="0.35">
      <c r="A96" t="s">
        <v>16</v>
      </c>
      <c r="B96" t="s">
        <v>71</v>
      </c>
      <c r="C96" t="s">
        <v>154</v>
      </c>
      <c r="D96" s="6">
        <v>0</v>
      </c>
      <c r="G96" s="9" t="s">
        <v>165</v>
      </c>
      <c r="H96" s="64">
        <v>487700</v>
      </c>
      <c r="I96" s="65">
        <v>0</v>
      </c>
      <c r="J96" s="65">
        <v>0</v>
      </c>
      <c r="K96" s="65">
        <v>857000</v>
      </c>
      <c r="L96" s="65">
        <v>0</v>
      </c>
      <c r="M96" s="65">
        <v>0</v>
      </c>
      <c r="N96" s="65">
        <v>285441</v>
      </c>
      <c r="O96" s="65">
        <v>0</v>
      </c>
      <c r="P96" s="65">
        <v>2102106</v>
      </c>
      <c r="Q96" s="65">
        <v>1869543</v>
      </c>
      <c r="R96" s="65">
        <v>616136</v>
      </c>
      <c r="S96" s="65">
        <v>2386898</v>
      </c>
      <c r="T96" s="65"/>
      <c r="U96" s="66">
        <v>8604824</v>
      </c>
    </row>
    <row r="97" spans="1:21" x14ac:dyDescent="0.35">
      <c r="A97" t="s">
        <v>17</v>
      </c>
      <c r="B97" t="s">
        <v>71</v>
      </c>
      <c r="C97" t="s">
        <v>154</v>
      </c>
      <c r="D97" s="6">
        <v>0</v>
      </c>
      <c r="G97" s="9" t="s">
        <v>166</v>
      </c>
      <c r="H97" s="64">
        <v>262291</v>
      </c>
      <c r="I97" s="65">
        <v>18330</v>
      </c>
      <c r="J97" s="65">
        <v>2210945</v>
      </c>
      <c r="K97" s="65">
        <v>1662822</v>
      </c>
      <c r="L97" s="65">
        <v>0</v>
      </c>
      <c r="M97" s="65">
        <v>0</v>
      </c>
      <c r="N97" s="65">
        <v>207964</v>
      </c>
      <c r="O97" s="65">
        <v>6608</v>
      </c>
      <c r="P97" s="65">
        <v>503759</v>
      </c>
      <c r="Q97" s="65">
        <v>242501</v>
      </c>
      <c r="R97" s="65">
        <v>0</v>
      </c>
      <c r="S97" s="65">
        <v>210135</v>
      </c>
      <c r="T97" s="65"/>
      <c r="U97" s="66">
        <v>5325355</v>
      </c>
    </row>
    <row r="98" spans="1:21" x14ac:dyDescent="0.35">
      <c r="A98" t="s">
        <v>1</v>
      </c>
      <c r="B98" t="s">
        <v>69</v>
      </c>
      <c r="C98" t="s">
        <v>167</v>
      </c>
      <c r="D98" s="6">
        <v>705935</v>
      </c>
      <c r="G98" s="9" t="s">
        <v>168</v>
      </c>
      <c r="H98" s="64">
        <v>54709199</v>
      </c>
      <c r="I98" s="65">
        <v>73084431</v>
      </c>
      <c r="J98" s="65">
        <v>1429943</v>
      </c>
      <c r="K98" s="65">
        <v>28026261</v>
      </c>
      <c r="L98" s="65">
        <v>0</v>
      </c>
      <c r="M98" s="65">
        <v>2392360</v>
      </c>
      <c r="N98" s="65">
        <v>5037420</v>
      </c>
      <c r="O98" s="65">
        <v>13756448</v>
      </c>
      <c r="P98" s="65">
        <v>22716068</v>
      </c>
      <c r="Q98" s="65">
        <v>93138133</v>
      </c>
      <c r="R98" s="65">
        <v>1497150</v>
      </c>
      <c r="S98" s="65">
        <v>36048940</v>
      </c>
      <c r="T98" s="65"/>
      <c r="U98" s="66">
        <v>331836353</v>
      </c>
    </row>
    <row r="99" spans="1:21" x14ac:dyDescent="0.35">
      <c r="A99" t="s">
        <v>2</v>
      </c>
      <c r="B99" t="s">
        <v>69</v>
      </c>
      <c r="C99" t="s">
        <v>167</v>
      </c>
      <c r="D99" s="6">
        <v>765436</v>
      </c>
      <c r="G99" s="9" t="s">
        <v>169</v>
      </c>
      <c r="H99" s="64">
        <v>5880796</v>
      </c>
      <c r="I99" s="65">
        <v>4495290</v>
      </c>
      <c r="J99" s="65">
        <v>0</v>
      </c>
      <c r="K99" s="65">
        <v>14069332</v>
      </c>
      <c r="L99" s="65">
        <v>0</v>
      </c>
      <c r="M99" s="65">
        <v>661126</v>
      </c>
      <c r="N99" s="65">
        <v>1549765</v>
      </c>
      <c r="O99" s="65">
        <v>4084274</v>
      </c>
      <c r="P99" s="65">
        <v>4449171</v>
      </c>
      <c r="Q99" s="65">
        <v>19989285</v>
      </c>
      <c r="R99" s="65">
        <v>858284</v>
      </c>
      <c r="S99" s="65">
        <v>6447499</v>
      </c>
      <c r="T99" s="65"/>
      <c r="U99" s="66">
        <v>62484822</v>
      </c>
    </row>
    <row r="100" spans="1:21" x14ac:dyDescent="0.35">
      <c r="A100" t="s">
        <v>3</v>
      </c>
      <c r="B100" t="s">
        <v>69</v>
      </c>
      <c r="C100" t="s">
        <v>167</v>
      </c>
      <c r="D100" s="6">
        <v>472273</v>
      </c>
      <c r="G100" s="9" t="s">
        <v>170</v>
      </c>
      <c r="H100" s="64">
        <v>889602</v>
      </c>
      <c r="I100" s="65">
        <v>0</v>
      </c>
      <c r="J100" s="65">
        <v>0</v>
      </c>
      <c r="K100" s="65">
        <v>1931694</v>
      </c>
      <c r="L100" s="65">
        <v>0</v>
      </c>
      <c r="M100" s="65">
        <v>0</v>
      </c>
      <c r="N100" s="65">
        <v>4127353</v>
      </c>
      <c r="O100" s="65">
        <v>0</v>
      </c>
      <c r="P100" s="65">
        <v>3257477</v>
      </c>
      <c r="Q100" s="65">
        <v>4780782</v>
      </c>
      <c r="R100" s="65">
        <v>758485</v>
      </c>
      <c r="S100" s="65">
        <v>1950882</v>
      </c>
      <c r="T100" s="65"/>
      <c r="U100" s="66">
        <v>17696275</v>
      </c>
    </row>
    <row r="101" spans="1:21" x14ac:dyDescent="0.35">
      <c r="A101" t="s">
        <v>4</v>
      </c>
      <c r="B101" t="s">
        <v>69</v>
      </c>
      <c r="C101" t="s">
        <v>167</v>
      </c>
      <c r="D101" s="6">
        <v>75636</v>
      </c>
      <c r="G101" s="9" t="s">
        <v>171</v>
      </c>
      <c r="H101" s="64">
        <v>518770</v>
      </c>
      <c r="I101" s="65">
        <v>0</v>
      </c>
      <c r="J101" s="65">
        <v>0</v>
      </c>
      <c r="K101" s="65">
        <v>3119881</v>
      </c>
      <c r="L101" s="65">
        <v>0</v>
      </c>
      <c r="M101" s="65">
        <v>0</v>
      </c>
      <c r="N101" s="65">
        <v>1179203</v>
      </c>
      <c r="O101" s="65">
        <v>388345</v>
      </c>
      <c r="P101" s="65">
        <v>2985647</v>
      </c>
      <c r="Q101" s="65">
        <v>5711467</v>
      </c>
      <c r="R101" s="65">
        <v>472454</v>
      </c>
      <c r="S101" s="65">
        <v>4645481</v>
      </c>
      <c r="T101" s="65"/>
      <c r="U101" s="66">
        <v>19021248</v>
      </c>
    </row>
    <row r="102" spans="1:21" x14ac:dyDescent="0.35">
      <c r="A102" t="s">
        <v>5</v>
      </c>
      <c r="B102" t="s">
        <v>69</v>
      </c>
      <c r="C102" t="s">
        <v>167</v>
      </c>
      <c r="D102" s="6">
        <v>150591</v>
      </c>
      <c r="G102" s="9" t="s">
        <v>172</v>
      </c>
      <c r="H102" s="64">
        <v>11907282</v>
      </c>
      <c r="I102" s="65">
        <v>2444103</v>
      </c>
      <c r="J102" s="65">
        <v>35456023</v>
      </c>
      <c r="K102" s="65">
        <v>21702928</v>
      </c>
      <c r="L102" s="65">
        <v>0</v>
      </c>
      <c r="M102" s="65">
        <v>3251880</v>
      </c>
      <c r="N102" s="65">
        <v>563703</v>
      </c>
      <c r="O102" s="65">
        <v>3228504</v>
      </c>
      <c r="P102" s="65">
        <v>5439490</v>
      </c>
      <c r="Q102" s="65">
        <v>38041959</v>
      </c>
      <c r="R102" s="65">
        <v>336526</v>
      </c>
      <c r="S102" s="65">
        <v>6728678</v>
      </c>
      <c r="T102" s="65"/>
      <c r="U102" s="66">
        <v>129101076</v>
      </c>
    </row>
    <row r="103" spans="1:21" x14ac:dyDescent="0.35">
      <c r="A103" t="s">
        <v>6</v>
      </c>
      <c r="B103" t="s">
        <v>69</v>
      </c>
      <c r="C103" t="s">
        <v>167</v>
      </c>
      <c r="D103" s="6">
        <v>48733</v>
      </c>
      <c r="G103" s="9" t="s">
        <v>173</v>
      </c>
      <c r="H103" s="64">
        <v>1075056</v>
      </c>
      <c r="I103" s="65">
        <v>90339</v>
      </c>
      <c r="J103" s="65">
        <v>0</v>
      </c>
      <c r="K103" s="65">
        <v>280006</v>
      </c>
      <c r="L103" s="65">
        <v>0</v>
      </c>
      <c r="M103" s="65">
        <v>0</v>
      </c>
      <c r="N103" s="65">
        <v>769032</v>
      </c>
      <c r="O103" s="65">
        <v>27445</v>
      </c>
      <c r="P103" s="65">
        <v>872081</v>
      </c>
      <c r="Q103" s="65">
        <v>1076752</v>
      </c>
      <c r="R103" s="65">
        <v>78525</v>
      </c>
      <c r="S103" s="65">
        <v>381060</v>
      </c>
      <c r="T103" s="65"/>
      <c r="U103" s="66">
        <v>4650296</v>
      </c>
    </row>
    <row r="104" spans="1:21" x14ac:dyDescent="0.35">
      <c r="A104" t="s">
        <v>12</v>
      </c>
      <c r="B104" t="s">
        <v>69</v>
      </c>
      <c r="C104" t="s">
        <v>167</v>
      </c>
      <c r="D104" s="6">
        <v>78534</v>
      </c>
      <c r="G104" s="9" t="s">
        <v>174</v>
      </c>
      <c r="H104" s="64">
        <v>743672</v>
      </c>
      <c r="I104" s="65">
        <v>2621760</v>
      </c>
      <c r="J104" s="65">
        <v>0</v>
      </c>
      <c r="K104" s="65">
        <v>906980</v>
      </c>
      <c r="L104" s="65">
        <v>0</v>
      </c>
      <c r="M104" s="65">
        <v>734340</v>
      </c>
      <c r="N104" s="65">
        <v>325991</v>
      </c>
      <c r="O104" s="65">
        <v>1835984</v>
      </c>
      <c r="P104" s="65">
        <v>1014430</v>
      </c>
      <c r="Q104" s="65">
        <v>1822856</v>
      </c>
      <c r="R104" s="65">
        <v>232342</v>
      </c>
      <c r="S104" s="65">
        <v>1371520</v>
      </c>
      <c r="T104" s="65"/>
      <c r="U104" s="66">
        <v>11609875</v>
      </c>
    </row>
    <row r="105" spans="1:21" x14ac:dyDescent="0.35">
      <c r="A105" t="s">
        <v>13</v>
      </c>
      <c r="B105" t="s">
        <v>69</v>
      </c>
      <c r="C105" t="s">
        <v>167</v>
      </c>
      <c r="D105" s="6">
        <v>427431</v>
      </c>
      <c r="G105" s="9" t="s">
        <v>175</v>
      </c>
      <c r="H105" s="64">
        <v>0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/>
      <c r="U105" s="66">
        <v>0</v>
      </c>
    </row>
    <row r="106" spans="1:21" x14ac:dyDescent="0.35">
      <c r="A106" t="s">
        <v>14</v>
      </c>
      <c r="B106" t="s">
        <v>69</v>
      </c>
      <c r="C106" t="s">
        <v>167</v>
      </c>
      <c r="D106" s="6">
        <v>164531</v>
      </c>
      <c r="G106" s="9" t="s">
        <v>176</v>
      </c>
      <c r="H106" s="64">
        <v>53938</v>
      </c>
      <c r="I106" s="65">
        <v>0</v>
      </c>
      <c r="J106" s="65">
        <v>11365536</v>
      </c>
      <c r="K106" s="65">
        <v>25789</v>
      </c>
      <c r="L106" s="65">
        <v>0</v>
      </c>
      <c r="M106" s="65">
        <v>0</v>
      </c>
      <c r="N106" s="65">
        <v>15742</v>
      </c>
      <c r="O106" s="65">
        <v>35825</v>
      </c>
      <c r="P106" s="65">
        <v>1015612</v>
      </c>
      <c r="Q106" s="65">
        <v>398075</v>
      </c>
      <c r="R106" s="65">
        <v>30276</v>
      </c>
      <c r="S106" s="65">
        <v>132114</v>
      </c>
      <c r="T106" s="65"/>
      <c r="U106" s="66">
        <v>13072907</v>
      </c>
    </row>
    <row r="107" spans="1:21" x14ac:dyDescent="0.35">
      <c r="A107" t="s">
        <v>15</v>
      </c>
      <c r="B107" t="s">
        <v>69</v>
      </c>
      <c r="C107" t="s">
        <v>167</v>
      </c>
      <c r="D107" s="6">
        <v>0</v>
      </c>
      <c r="G107" s="9" t="s">
        <v>177</v>
      </c>
      <c r="H107" s="64">
        <v>845755</v>
      </c>
      <c r="I107" s="65">
        <v>27613</v>
      </c>
      <c r="J107" s="65">
        <v>0</v>
      </c>
      <c r="K107" s="65">
        <v>178401</v>
      </c>
      <c r="L107" s="65">
        <v>0</v>
      </c>
      <c r="M107" s="65">
        <v>0</v>
      </c>
      <c r="N107" s="65">
        <v>0</v>
      </c>
      <c r="O107" s="65">
        <v>23421</v>
      </c>
      <c r="P107" s="65">
        <v>472670</v>
      </c>
      <c r="Q107" s="65">
        <v>543192</v>
      </c>
      <c r="R107" s="65">
        <v>76827</v>
      </c>
      <c r="S107" s="65">
        <v>705354</v>
      </c>
      <c r="T107" s="65"/>
      <c r="U107" s="66">
        <v>2873233</v>
      </c>
    </row>
    <row r="108" spans="1:21" x14ac:dyDescent="0.35">
      <c r="A108" t="s">
        <v>16</v>
      </c>
      <c r="B108" t="s">
        <v>69</v>
      </c>
      <c r="C108" t="s">
        <v>167</v>
      </c>
      <c r="D108" s="6">
        <v>0</v>
      </c>
      <c r="G108" s="9" t="s">
        <v>178</v>
      </c>
      <c r="H108" s="64">
        <v>62550</v>
      </c>
      <c r="I108" s="65">
        <v>0</v>
      </c>
      <c r="J108" s="65">
        <v>0</v>
      </c>
      <c r="K108" s="65">
        <v>1102727</v>
      </c>
      <c r="L108" s="65">
        <v>0</v>
      </c>
      <c r="M108" s="65">
        <v>0</v>
      </c>
      <c r="N108" s="65">
        <v>58708046</v>
      </c>
      <c r="O108" s="65">
        <v>0</v>
      </c>
      <c r="P108" s="65">
        <v>5411432</v>
      </c>
      <c r="Q108" s="65">
        <v>4403349</v>
      </c>
      <c r="R108" s="65">
        <v>859214</v>
      </c>
      <c r="S108" s="65">
        <v>6633904</v>
      </c>
      <c r="T108" s="65"/>
      <c r="U108" s="66">
        <v>77181222</v>
      </c>
    </row>
    <row r="109" spans="1:21" x14ac:dyDescent="0.35">
      <c r="A109" t="s">
        <v>17</v>
      </c>
      <c r="B109" t="s">
        <v>69</v>
      </c>
      <c r="C109" t="s">
        <v>167</v>
      </c>
      <c r="D109" s="6">
        <v>22600</v>
      </c>
      <c r="G109" s="9" t="s">
        <v>179</v>
      </c>
      <c r="H109" s="64">
        <v>2411800</v>
      </c>
      <c r="I109" s="65">
        <v>2087345</v>
      </c>
      <c r="J109" s="65">
        <v>4696791</v>
      </c>
      <c r="K109" s="65">
        <v>2686369</v>
      </c>
      <c r="L109" s="65">
        <v>0</v>
      </c>
      <c r="M109" s="65">
        <v>0</v>
      </c>
      <c r="N109" s="65">
        <v>3439716</v>
      </c>
      <c r="O109" s="65">
        <v>184877</v>
      </c>
      <c r="P109" s="65">
        <v>14129663</v>
      </c>
      <c r="Q109" s="65">
        <v>18413898</v>
      </c>
      <c r="R109" s="65">
        <v>241245</v>
      </c>
      <c r="S109" s="65">
        <v>1232820</v>
      </c>
      <c r="T109" s="65"/>
      <c r="U109" s="66">
        <v>49524524</v>
      </c>
    </row>
    <row r="110" spans="1:21" x14ac:dyDescent="0.35">
      <c r="A110" t="s">
        <v>1</v>
      </c>
      <c r="B110" t="s">
        <v>75</v>
      </c>
      <c r="C110" t="s">
        <v>180</v>
      </c>
      <c r="D110" s="6">
        <v>39291153</v>
      </c>
      <c r="G110" s="9" t="s">
        <v>181</v>
      </c>
      <c r="H110" s="64">
        <v>3784299</v>
      </c>
      <c r="I110" s="65">
        <v>0</v>
      </c>
      <c r="J110" s="65">
        <v>0</v>
      </c>
      <c r="K110" s="65">
        <v>1823163</v>
      </c>
      <c r="L110" s="65">
        <v>0</v>
      </c>
      <c r="M110" s="65">
        <v>0</v>
      </c>
      <c r="N110" s="65">
        <v>4780053</v>
      </c>
      <c r="O110" s="65">
        <v>0</v>
      </c>
      <c r="P110" s="65">
        <v>2921809</v>
      </c>
      <c r="Q110" s="65">
        <v>1620784</v>
      </c>
      <c r="R110" s="65">
        <v>1372408</v>
      </c>
      <c r="S110" s="65">
        <v>159030</v>
      </c>
      <c r="T110" s="65"/>
      <c r="U110" s="66">
        <v>16461546</v>
      </c>
    </row>
    <row r="111" spans="1:21" x14ac:dyDescent="0.35">
      <c r="A111" t="s">
        <v>2</v>
      </c>
      <c r="B111" t="s">
        <v>75</v>
      </c>
      <c r="C111" t="s">
        <v>180</v>
      </c>
      <c r="D111" s="6">
        <v>1281490</v>
      </c>
      <c r="G111" s="9" t="s">
        <v>182</v>
      </c>
      <c r="H111" s="64">
        <v>831437</v>
      </c>
      <c r="I111" s="65">
        <v>152502</v>
      </c>
      <c r="J111" s="65">
        <v>2457511</v>
      </c>
      <c r="K111" s="65">
        <v>1853185</v>
      </c>
      <c r="L111" s="65">
        <v>0</v>
      </c>
      <c r="M111" s="65">
        <v>0</v>
      </c>
      <c r="N111" s="65">
        <v>777225</v>
      </c>
      <c r="O111" s="65">
        <v>78572</v>
      </c>
      <c r="P111" s="65">
        <v>815143</v>
      </c>
      <c r="Q111" s="65">
        <v>8670058</v>
      </c>
      <c r="R111" s="65">
        <v>299458</v>
      </c>
      <c r="S111" s="65">
        <v>495140</v>
      </c>
      <c r="T111" s="65"/>
      <c r="U111" s="66">
        <v>16430231</v>
      </c>
    </row>
    <row r="112" spans="1:21" x14ac:dyDescent="0.35">
      <c r="A112" t="s">
        <v>3</v>
      </c>
      <c r="B112" t="s">
        <v>75</v>
      </c>
      <c r="C112" t="s">
        <v>180</v>
      </c>
      <c r="D112" s="6">
        <v>7499646</v>
      </c>
      <c r="G112" s="9" t="s">
        <v>1130</v>
      </c>
      <c r="H112" s="64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6"/>
    </row>
    <row r="113" spans="1:21" x14ac:dyDescent="0.35">
      <c r="A113" t="s">
        <v>4</v>
      </c>
      <c r="B113" t="s">
        <v>75</v>
      </c>
      <c r="C113" t="s">
        <v>180</v>
      </c>
      <c r="D113" s="6">
        <v>0</v>
      </c>
      <c r="G113" s="10" t="s">
        <v>63</v>
      </c>
      <c r="H113" s="67">
        <v>435997585</v>
      </c>
      <c r="I113" s="68">
        <v>249081777</v>
      </c>
      <c r="J113" s="68">
        <v>521652554</v>
      </c>
      <c r="K113" s="68">
        <v>468099406</v>
      </c>
      <c r="L113" s="68">
        <v>1238501</v>
      </c>
      <c r="M113" s="68">
        <v>21073231</v>
      </c>
      <c r="N113" s="68">
        <v>311149233</v>
      </c>
      <c r="O113" s="68">
        <v>110686855</v>
      </c>
      <c r="P113" s="68">
        <v>360125888</v>
      </c>
      <c r="Q113" s="68">
        <v>888884493</v>
      </c>
      <c r="R113" s="68">
        <v>51981336</v>
      </c>
      <c r="S113" s="68">
        <v>364635142</v>
      </c>
      <c r="T113" s="68"/>
      <c r="U113" s="69">
        <v>3784606001</v>
      </c>
    </row>
    <row r="114" spans="1:21" x14ac:dyDescent="0.35">
      <c r="A114" t="s">
        <v>5</v>
      </c>
      <c r="B114" t="s">
        <v>75</v>
      </c>
      <c r="C114" t="s">
        <v>180</v>
      </c>
      <c r="D114" s="6">
        <v>7620563</v>
      </c>
    </row>
    <row r="115" spans="1:21" x14ac:dyDescent="0.35">
      <c r="A115" t="s">
        <v>6</v>
      </c>
      <c r="B115" t="s">
        <v>75</v>
      </c>
      <c r="C115" t="s">
        <v>180</v>
      </c>
      <c r="D115" s="6">
        <v>1435737</v>
      </c>
    </row>
    <row r="116" spans="1:21" x14ac:dyDescent="0.35">
      <c r="A116" t="s">
        <v>12</v>
      </c>
      <c r="B116" t="s">
        <v>75</v>
      </c>
      <c r="C116" t="s">
        <v>180</v>
      </c>
      <c r="D116" s="6">
        <v>901610</v>
      </c>
    </row>
    <row r="117" spans="1:21" x14ac:dyDescent="0.35">
      <c r="A117" t="s">
        <v>13</v>
      </c>
      <c r="B117" t="s">
        <v>75</v>
      </c>
      <c r="C117" t="s">
        <v>180</v>
      </c>
      <c r="D117" s="6">
        <v>14583025</v>
      </c>
    </row>
    <row r="118" spans="1:21" x14ac:dyDescent="0.35">
      <c r="A118" t="s">
        <v>14</v>
      </c>
      <c r="B118" t="s">
        <v>75</v>
      </c>
      <c r="C118" t="s">
        <v>180</v>
      </c>
      <c r="D118" s="6">
        <v>8425743</v>
      </c>
    </row>
    <row r="119" spans="1:21" x14ac:dyDescent="0.35">
      <c r="A119" t="s">
        <v>15</v>
      </c>
      <c r="B119" t="s">
        <v>75</v>
      </c>
      <c r="C119" t="s">
        <v>180</v>
      </c>
      <c r="D119" s="6">
        <v>0</v>
      </c>
    </row>
    <row r="120" spans="1:21" x14ac:dyDescent="0.35">
      <c r="A120" t="s">
        <v>16</v>
      </c>
      <c r="B120" t="s">
        <v>75</v>
      </c>
      <c r="C120" t="s">
        <v>180</v>
      </c>
      <c r="D120" s="6">
        <v>0</v>
      </c>
    </row>
    <row r="121" spans="1:21" x14ac:dyDescent="0.35">
      <c r="A121" t="s">
        <v>17</v>
      </c>
      <c r="B121" t="s">
        <v>75</v>
      </c>
      <c r="C121" t="s">
        <v>180</v>
      </c>
      <c r="D121" s="6">
        <v>0</v>
      </c>
    </row>
    <row r="122" spans="1:21" x14ac:dyDescent="0.35">
      <c r="A122" t="s">
        <v>1</v>
      </c>
      <c r="B122" t="s">
        <v>77</v>
      </c>
      <c r="C122" t="s">
        <v>24</v>
      </c>
      <c r="D122" s="6">
        <v>229615</v>
      </c>
    </row>
    <row r="123" spans="1:21" x14ac:dyDescent="0.35">
      <c r="A123" t="s">
        <v>2</v>
      </c>
      <c r="B123" t="s">
        <v>77</v>
      </c>
      <c r="C123" t="s">
        <v>24</v>
      </c>
      <c r="D123" s="6">
        <v>0</v>
      </c>
    </row>
    <row r="124" spans="1:21" x14ac:dyDescent="0.35">
      <c r="A124" t="s">
        <v>3</v>
      </c>
      <c r="B124" t="s">
        <v>77</v>
      </c>
      <c r="C124" t="s">
        <v>24</v>
      </c>
      <c r="D124" s="6">
        <v>2350516</v>
      </c>
    </row>
    <row r="125" spans="1:21" x14ac:dyDescent="0.35">
      <c r="A125" t="s">
        <v>4</v>
      </c>
      <c r="B125" t="s">
        <v>77</v>
      </c>
      <c r="C125" t="s">
        <v>24</v>
      </c>
      <c r="D125" s="6">
        <v>0</v>
      </c>
    </row>
    <row r="126" spans="1:21" x14ac:dyDescent="0.35">
      <c r="A126" t="s">
        <v>5</v>
      </c>
      <c r="B126" t="s">
        <v>77</v>
      </c>
      <c r="C126" t="s">
        <v>24</v>
      </c>
      <c r="D126" s="6">
        <v>966358</v>
      </c>
    </row>
    <row r="127" spans="1:21" x14ac:dyDescent="0.35">
      <c r="A127" t="s">
        <v>6</v>
      </c>
      <c r="B127" t="s">
        <v>77</v>
      </c>
      <c r="C127" t="s">
        <v>24</v>
      </c>
      <c r="D127" s="6">
        <v>0</v>
      </c>
    </row>
    <row r="128" spans="1:21" x14ac:dyDescent="0.35">
      <c r="A128" t="s">
        <v>12</v>
      </c>
      <c r="B128" t="s">
        <v>77</v>
      </c>
      <c r="C128" t="s">
        <v>24</v>
      </c>
      <c r="D128" s="6">
        <v>842202</v>
      </c>
    </row>
    <row r="129" spans="1:4" x14ac:dyDescent="0.35">
      <c r="A129" t="s">
        <v>13</v>
      </c>
      <c r="B129" t="s">
        <v>77</v>
      </c>
      <c r="C129" t="s">
        <v>24</v>
      </c>
      <c r="D129" s="6">
        <v>214817</v>
      </c>
    </row>
    <row r="130" spans="1:4" x14ac:dyDescent="0.35">
      <c r="A130" t="s">
        <v>14</v>
      </c>
      <c r="B130" t="s">
        <v>77</v>
      </c>
      <c r="C130" t="s">
        <v>24</v>
      </c>
      <c r="D130" s="6">
        <v>186631</v>
      </c>
    </row>
    <row r="131" spans="1:4" x14ac:dyDescent="0.35">
      <c r="A131" t="s">
        <v>15</v>
      </c>
      <c r="B131" t="s">
        <v>77</v>
      </c>
      <c r="C131" t="s">
        <v>24</v>
      </c>
      <c r="D131" s="6">
        <v>0</v>
      </c>
    </row>
    <row r="132" spans="1:4" x14ac:dyDescent="0.35">
      <c r="A132" t="s">
        <v>16</v>
      </c>
      <c r="B132" t="s">
        <v>77</v>
      </c>
      <c r="C132" t="s">
        <v>24</v>
      </c>
      <c r="D132" s="6">
        <v>0</v>
      </c>
    </row>
    <row r="133" spans="1:4" x14ac:dyDescent="0.35">
      <c r="A133" t="s">
        <v>17</v>
      </c>
      <c r="B133" t="s">
        <v>77</v>
      </c>
      <c r="C133" t="s">
        <v>24</v>
      </c>
      <c r="D133" s="6">
        <v>0</v>
      </c>
    </row>
    <row r="134" spans="1:4" x14ac:dyDescent="0.35">
      <c r="A134" t="s">
        <v>1</v>
      </c>
      <c r="B134" t="s">
        <v>79</v>
      </c>
      <c r="C134" t="s">
        <v>25</v>
      </c>
      <c r="D134" s="6">
        <v>3909</v>
      </c>
    </row>
    <row r="135" spans="1:4" x14ac:dyDescent="0.35">
      <c r="A135" t="s">
        <v>2</v>
      </c>
      <c r="B135" t="s">
        <v>79</v>
      </c>
      <c r="C135" t="s">
        <v>25</v>
      </c>
      <c r="D135" s="6">
        <v>19594</v>
      </c>
    </row>
    <row r="136" spans="1:4" x14ac:dyDescent="0.35">
      <c r="A136" t="s">
        <v>3</v>
      </c>
      <c r="B136" t="s">
        <v>79</v>
      </c>
      <c r="C136" t="s">
        <v>25</v>
      </c>
      <c r="D136" s="6">
        <v>0</v>
      </c>
    </row>
    <row r="137" spans="1:4" x14ac:dyDescent="0.35">
      <c r="A137" t="s">
        <v>4</v>
      </c>
      <c r="B137" t="s">
        <v>79</v>
      </c>
      <c r="C137" t="s">
        <v>25</v>
      </c>
      <c r="D137" s="6">
        <v>0</v>
      </c>
    </row>
    <row r="138" spans="1:4" x14ac:dyDescent="0.35">
      <c r="A138" t="s">
        <v>5</v>
      </c>
      <c r="B138" t="s">
        <v>79</v>
      </c>
      <c r="C138" t="s">
        <v>25</v>
      </c>
      <c r="D138" s="6">
        <v>0</v>
      </c>
    </row>
    <row r="139" spans="1:4" x14ac:dyDescent="0.35">
      <c r="A139" t="s">
        <v>6</v>
      </c>
      <c r="B139" t="s">
        <v>79</v>
      </c>
      <c r="C139" t="s">
        <v>25</v>
      </c>
      <c r="D139" s="6">
        <v>0</v>
      </c>
    </row>
    <row r="140" spans="1:4" x14ac:dyDescent="0.35">
      <c r="A140" t="s">
        <v>12</v>
      </c>
      <c r="B140" t="s">
        <v>79</v>
      </c>
      <c r="C140" t="s">
        <v>25</v>
      </c>
      <c r="D140" s="6">
        <v>0</v>
      </c>
    </row>
    <row r="141" spans="1:4" x14ac:dyDescent="0.35">
      <c r="A141" t="s">
        <v>13</v>
      </c>
      <c r="B141" t="s">
        <v>79</v>
      </c>
      <c r="C141" t="s">
        <v>25</v>
      </c>
      <c r="D141" s="6">
        <v>123</v>
      </c>
    </row>
    <row r="142" spans="1:4" x14ac:dyDescent="0.35">
      <c r="A142" t="s">
        <v>14</v>
      </c>
      <c r="B142" t="s">
        <v>79</v>
      </c>
      <c r="C142" t="s">
        <v>25</v>
      </c>
      <c r="D142" s="6">
        <v>62</v>
      </c>
    </row>
    <row r="143" spans="1:4" x14ac:dyDescent="0.35">
      <c r="A143" t="s">
        <v>15</v>
      </c>
      <c r="B143" t="s">
        <v>79</v>
      </c>
      <c r="C143" t="s">
        <v>25</v>
      </c>
      <c r="D143" s="6">
        <v>0</v>
      </c>
    </row>
    <row r="144" spans="1:4" x14ac:dyDescent="0.35">
      <c r="A144" t="s">
        <v>16</v>
      </c>
      <c r="B144" t="s">
        <v>79</v>
      </c>
      <c r="C144" t="s">
        <v>25</v>
      </c>
      <c r="D144" s="6">
        <v>0</v>
      </c>
    </row>
    <row r="145" spans="1:4" x14ac:dyDescent="0.35">
      <c r="A145" t="s">
        <v>17</v>
      </c>
      <c r="B145" t="s">
        <v>79</v>
      </c>
      <c r="C145" t="s">
        <v>25</v>
      </c>
      <c r="D145" s="6">
        <v>0</v>
      </c>
    </row>
    <row r="146" spans="1:4" x14ac:dyDescent="0.35">
      <c r="A146" t="s">
        <v>1</v>
      </c>
      <c r="B146" t="s">
        <v>84</v>
      </c>
      <c r="C146" t="s">
        <v>26</v>
      </c>
      <c r="D146" s="6">
        <v>1653152</v>
      </c>
    </row>
    <row r="147" spans="1:4" x14ac:dyDescent="0.35">
      <c r="A147" t="s">
        <v>2</v>
      </c>
      <c r="B147" t="s">
        <v>84</v>
      </c>
      <c r="C147" t="s">
        <v>26</v>
      </c>
      <c r="D147" s="6">
        <v>0</v>
      </c>
    </row>
    <row r="148" spans="1:4" x14ac:dyDescent="0.35">
      <c r="A148" t="s">
        <v>3</v>
      </c>
      <c r="B148" t="s">
        <v>84</v>
      </c>
      <c r="C148" t="s">
        <v>26</v>
      </c>
      <c r="D148" s="6">
        <v>1786347</v>
      </c>
    </row>
    <row r="149" spans="1:4" x14ac:dyDescent="0.35">
      <c r="A149" t="s">
        <v>4</v>
      </c>
      <c r="B149" t="s">
        <v>84</v>
      </c>
      <c r="C149" t="s">
        <v>26</v>
      </c>
      <c r="D149" s="6">
        <v>0</v>
      </c>
    </row>
    <row r="150" spans="1:4" x14ac:dyDescent="0.35">
      <c r="A150" t="s">
        <v>5</v>
      </c>
      <c r="B150" t="s">
        <v>84</v>
      </c>
      <c r="C150" t="s">
        <v>26</v>
      </c>
      <c r="D150" s="6">
        <v>755272</v>
      </c>
    </row>
    <row r="151" spans="1:4" x14ac:dyDescent="0.35">
      <c r="A151" t="s">
        <v>6</v>
      </c>
      <c r="B151" t="s">
        <v>84</v>
      </c>
      <c r="C151" t="s">
        <v>26</v>
      </c>
      <c r="D151" s="6">
        <v>0</v>
      </c>
    </row>
    <row r="152" spans="1:4" x14ac:dyDescent="0.35">
      <c r="A152" t="s">
        <v>12</v>
      </c>
      <c r="B152" t="s">
        <v>84</v>
      </c>
      <c r="C152" t="s">
        <v>26</v>
      </c>
      <c r="D152" s="6">
        <v>378534</v>
      </c>
    </row>
    <row r="153" spans="1:4" x14ac:dyDescent="0.35">
      <c r="A153" t="s">
        <v>13</v>
      </c>
      <c r="B153" t="s">
        <v>84</v>
      </c>
      <c r="C153" t="s">
        <v>26</v>
      </c>
      <c r="D153" s="6">
        <v>404755</v>
      </c>
    </row>
    <row r="154" spans="1:4" x14ac:dyDescent="0.35">
      <c r="A154" t="s">
        <v>14</v>
      </c>
      <c r="B154" t="s">
        <v>84</v>
      </c>
      <c r="C154" t="s">
        <v>26</v>
      </c>
      <c r="D154" s="6">
        <v>235859</v>
      </c>
    </row>
    <row r="155" spans="1:4" x14ac:dyDescent="0.35">
      <c r="A155" t="s">
        <v>15</v>
      </c>
      <c r="B155" t="s">
        <v>84</v>
      </c>
      <c r="C155" t="s">
        <v>26</v>
      </c>
      <c r="D155" s="6">
        <v>0</v>
      </c>
    </row>
    <row r="156" spans="1:4" x14ac:dyDescent="0.35">
      <c r="A156" t="s">
        <v>16</v>
      </c>
      <c r="B156" t="s">
        <v>84</v>
      </c>
      <c r="C156" t="s">
        <v>26</v>
      </c>
      <c r="D156" s="6">
        <v>0</v>
      </c>
    </row>
    <row r="157" spans="1:4" x14ac:dyDescent="0.35">
      <c r="A157" t="s">
        <v>17</v>
      </c>
      <c r="B157" t="s">
        <v>84</v>
      </c>
      <c r="C157" t="s">
        <v>26</v>
      </c>
      <c r="D157" s="6">
        <v>0</v>
      </c>
    </row>
    <row r="158" spans="1:4" x14ac:dyDescent="0.35">
      <c r="A158" t="s">
        <v>1</v>
      </c>
      <c r="B158" t="s">
        <v>85</v>
      </c>
      <c r="C158" t="s">
        <v>183</v>
      </c>
      <c r="D158" s="6">
        <v>14909266</v>
      </c>
    </row>
    <row r="159" spans="1:4" x14ac:dyDescent="0.35">
      <c r="A159" t="s">
        <v>2</v>
      </c>
      <c r="B159" t="s">
        <v>85</v>
      </c>
      <c r="C159" t="s">
        <v>183</v>
      </c>
      <c r="D159" s="6">
        <v>46402668</v>
      </c>
    </row>
    <row r="160" spans="1:4" x14ac:dyDescent="0.35">
      <c r="A160" t="s">
        <v>3</v>
      </c>
      <c r="B160" t="s">
        <v>85</v>
      </c>
      <c r="C160" t="s">
        <v>183</v>
      </c>
      <c r="D160" s="6">
        <v>5917835</v>
      </c>
    </row>
    <row r="161" spans="1:4" x14ac:dyDescent="0.35">
      <c r="A161" t="s">
        <v>4</v>
      </c>
      <c r="B161" t="s">
        <v>85</v>
      </c>
      <c r="C161" t="s">
        <v>183</v>
      </c>
      <c r="D161" s="6">
        <v>10992453</v>
      </c>
    </row>
    <row r="162" spans="1:4" x14ac:dyDescent="0.35">
      <c r="A162" t="s">
        <v>5</v>
      </c>
      <c r="B162" t="s">
        <v>85</v>
      </c>
      <c r="C162" t="s">
        <v>183</v>
      </c>
      <c r="D162" s="6">
        <v>40990878</v>
      </c>
    </row>
    <row r="163" spans="1:4" x14ac:dyDescent="0.35">
      <c r="A163" t="s">
        <v>6</v>
      </c>
      <c r="B163" t="s">
        <v>85</v>
      </c>
      <c r="C163" t="s">
        <v>183</v>
      </c>
      <c r="D163" s="6">
        <v>650340</v>
      </c>
    </row>
    <row r="164" spans="1:4" x14ac:dyDescent="0.35">
      <c r="A164" t="s">
        <v>12</v>
      </c>
      <c r="B164" t="s">
        <v>85</v>
      </c>
      <c r="C164" t="s">
        <v>183</v>
      </c>
      <c r="D164" s="6">
        <v>0</v>
      </c>
    </row>
    <row r="165" spans="1:4" x14ac:dyDescent="0.35">
      <c r="A165" t="s">
        <v>13</v>
      </c>
      <c r="B165" t="s">
        <v>85</v>
      </c>
      <c r="C165" t="s">
        <v>183</v>
      </c>
      <c r="D165" s="6">
        <v>14332134</v>
      </c>
    </row>
    <row r="166" spans="1:4" x14ac:dyDescent="0.35">
      <c r="A166" t="s">
        <v>14</v>
      </c>
      <c r="B166" t="s">
        <v>85</v>
      </c>
      <c r="C166" t="s">
        <v>183</v>
      </c>
      <c r="D166" s="6">
        <v>24797774</v>
      </c>
    </row>
    <row r="167" spans="1:4" x14ac:dyDescent="0.35">
      <c r="A167" t="s">
        <v>15</v>
      </c>
      <c r="B167" t="s">
        <v>85</v>
      </c>
      <c r="C167" t="s">
        <v>183</v>
      </c>
      <c r="D167" s="6">
        <v>0</v>
      </c>
    </row>
    <row r="168" spans="1:4" x14ac:dyDescent="0.35">
      <c r="A168" t="s">
        <v>16</v>
      </c>
      <c r="B168" t="s">
        <v>85</v>
      </c>
      <c r="C168" t="s">
        <v>183</v>
      </c>
      <c r="D168" s="6">
        <v>0</v>
      </c>
    </row>
    <row r="169" spans="1:4" x14ac:dyDescent="0.35">
      <c r="A169" t="s">
        <v>17</v>
      </c>
      <c r="B169" t="s">
        <v>85</v>
      </c>
      <c r="C169" t="s">
        <v>183</v>
      </c>
      <c r="D169" s="6">
        <v>0</v>
      </c>
    </row>
    <row r="170" spans="1:4" x14ac:dyDescent="0.35">
      <c r="A170" t="s">
        <v>1</v>
      </c>
      <c r="B170" t="s">
        <v>81</v>
      </c>
      <c r="C170" t="s">
        <v>184</v>
      </c>
      <c r="D170" s="6">
        <v>294</v>
      </c>
    </row>
    <row r="171" spans="1:4" x14ac:dyDescent="0.35">
      <c r="A171" t="s">
        <v>2</v>
      </c>
      <c r="B171" t="s">
        <v>81</v>
      </c>
      <c r="C171" t="s">
        <v>184</v>
      </c>
      <c r="D171" s="6">
        <v>0</v>
      </c>
    </row>
    <row r="172" spans="1:4" x14ac:dyDescent="0.35">
      <c r="A172" t="s">
        <v>3</v>
      </c>
      <c r="B172" t="s">
        <v>81</v>
      </c>
      <c r="C172" t="s">
        <v>184</v>
      </c>
      <c r="D172" s="6">
        <v>230</v>
      </c>
    </row>
    <row r="173" spans="1:4" x14ac:dyDescent="0.35">
      <c r="A173" t="s">
        <v>4</v>
      </c>
      <c r="B173" t="s">
        <v>81</v>
      </c>
      <c r="C173" t="s">
        <v>184</v>
      </c>
      <c r="D173" s="6">
        <v>10</v>
      </c>
    </row>
    <row r="174" spans="1:4" x14ac:dyDescent="0.35">
      <c r="A174" t="s">
        <v>5</v>
      </c>
      <c r="B174" t="s">
        <v>81</v>
      </c>
      <c r="C174" t="s">
        <v>184</v>
      </c>
      <c r="D174" s="6">
        <v>44</v>
      </c>
    </row>
    <row r="175" spans="1:4" x14ac:dyDescent="0.35">
      <c r="A175" t="s">
        <v>6</v>
      </c>
      <c r="B175" t="s">
        <v>81</v>
      </c>
      <c r="C175" t="s">
        <v>184</v>
      </c>
      <c r="D175" s="6">
        <v>6</v>
      </c>
    </row>
    <row r="176" spans="1:4" x14ac:dyDescent="0.35">
      <c r="A176" t="s">
        <v>12</v>
      </c>
      <c r="B176" t="s">
        <v>81</v>
      </c>
      <c r="C176" t="s">
        <v>184</v>
      </c>
      <c r="D176" s="6">
        <v>0</v>
      </c>
    </row>
    <row r="177" spans="1:4" x14ac:dyDescent="0.35">
      <c r="A177" t="s">
        <v>13</v>
      </c>
      <c r="B177" t="s">
        <v>81</v>
      </c>
      <c r="C177" t="s">
        <v>184</v>
      </c>
      <c r="D177" s="6">
        <v>17</v>
      </c>
    </row>
    <row r="178" spans="1:4" x14ac:dyDescent="0.35">
      <c r="A178" t="s">
        <v>14</v>
      </c>
      <c r="B178" t="s">
        <v>81</v>
      </c>
      <c r="C178" t="s">
        <v>184</v>
      </c>
      <c r="D178" s="6">
        <v>11</v>
      </c>
    </row>
    <row r="179" spans="1:4" x14ac:dyDescent="0.35">
      <c r="A179" t="s">
        <v>15</v>
      </c>
      <c r="B179" t="s">
        <v>81</v>
      </c>
      <c r="C179" t="s">
        <v>184</v>
      </c>
      <c r="D179" s="6">
        <v>0</v>
      </c>
    </row>
    <row r="180" spans="1:4" x14ac:dyDescent="0.35">
      <c r="A180" t="s">
        <v>16</v>
      </c>
      <c r="B180" t="s">
        <v>81</v>
      </c>
      <c r="C180" t="s">
        <v>184</v>
      </c>
      <c r="D180" s="6">
        <v>1</v>
      </c>
    </row>
    <row r="181" spans="1:4" x14ac:dyDescent="0.35">
      <c r="A181" t="s">
        <v>17</v>
      </c>
      <c r="B181" t="s">
        <v>81</v>
      </c>
      <c r="C181" t="s">
        <v>184</v>
      </c>
      <c r="D181" s="6">
        <v>0</v>
      </c>
    </row>
    <row r="182" spans="1:4" x14ac:dyDescent="0.35">
      <c r="A182" t="s">
        <v>1</v>
      </c>
      <c r="B182" t="s">
        <v>82</v>
      </c>
      <c r="C182" t="s">
        <v>185</v>
      </c>
      <c r="D182" s="6">
        <v>7667522</v>
      </c>
    </row>
    <row r="183" spans="1:4" x14ac:dyDescent="0.35">
      <c r="A183" t="s">
        <v>2</v>
      </c>
      <c r="B183" t="s">
        <v>82</v>
      </c>
      <c r="C183" t="s">
        <v>185</v>
      </c>
      <c r="D183" s="6">
        <v>1636387</v>
      </c>
    </row>
    <row r="184" spans="1:4" x14ac:dyDescent="0.35">
      <c r="A184" t="s">
        <v>3</v>
      </c>
      <c r="B184" t="s">
        <v>82</v>
      </c>
      <c r="C184" t="s">
        <v>185</v>
      </c>
      <c r="D184" s="6">
        <v>1581360</v>
      </c>
    </row>
    <row r="185" spans="1:4" x14ac:dyDescent="0.35">
      <c r="A185" t="s">
        <v>4</v>
      </c>
      <c r="B185" t="s">
        <v>82</v>
      </c>
      <c r="C185" t="s">
        <v>185</v>
      </c>
      <c r="D185" s="6">
        <v>706792</v>
      </c>
    </row>
    <row r="186" spans="1:4" x14ac:dyDescent="0.35">
      <c r="A186" t="s">
        <v>5</v>
      </c>
      <c r="B186" t="s">
        <v>82</v>
      </c>
      <c r="C186" t="s">
        <v>185</v>
      </c>
      <c r="D186" s="6">
        <v>2384435</v>
      </c>
    </row>
    <row r="187" spans="1:4" x14ac:dyDescent="0.35">
      <c r="A187" t="s">
        <v>6</v>
      </c>
      <c r="B187" t="s">
        <v>82</v>
      </c>
      <c r="C187" t="s">
        <v>185</v>
      </c>
      <c r="D187" s="6">
        <v>593883</v>
      </c>
    </row>
    <row r="188" spans="1:4" x14ac:dyDescent="0.35">
      <c r="A188" t="s">
        <v>12</v>
      </c>
      <c r="B188" t="s">
        <v>82</v>
      </c>
      <c r="C188" t="s">
        <v>185</v>
      </c>
      <c r="D188" s="6">
        <v>12601</v>
      </c>
    </row>
    <row r="189" spans="1:4" x14ac:dyDescent="0.35">
      <c r="A189" t="s">
        <v>13</v>
      </c>
      <c r="B189" t="s">
        <v>82</v>
      </c>
      <c r="C189" t="s">
        <v>185</v>
      </c>
      <c r="D189" s="6">
        <v>3232336</v>
      </c>
    </row>
    <row r="190" spans="1:4" x14ac:dyDescent="0.35">
      <c r="A190" t="s">
        <v>14</v>
      </c>
      <c r="B190" t="s">
        <v>82</v>
      </c>
      <c r="C190" t="s">
        <v>185</v>
      </c>
      <c r="D190" s="6">
        <v>2029174</v>
      </c>
    </row>
    <row r="191" spans="1:4" x14ac:dyDescent="0.35">
      <c r="A191" t="s">
        <v>15</v>
      </c>
      <c r="B191" t="s">
        <v>82</v>
      </c>
      <c r="C191" t="s">
        <v>185</v>
      </c>
      <c r="D191" s="6">
        <v>20138</v>
      </c>
    </row>
    <row r="192" spans="1:4" x14ac:dyDescent="0.35">
      <c r="A192" t="s">
        <v>16</v>
      </c>
      <c r="B192" t="s">
        <v>82</v>
      </c>
      <c r="C192" t="s">
        <v>185</v>
      </c>
      <c r="D192" s="6">
        <v>0</v>
      </c>
    </row>
    <row r="193" spans="1:4" x14ac:dyDescent="0.35">
      <c r="A193" t="s">
        <v>17</v>
      </c>
      <c r="B193" t="s">
        <v>82</v>
      </c>
      <c r="C193" t="s">
        <v>185</v>
      </c>
      <c r="D193" s="6">
        <v>5200</v>
      </c>
    </row>
    <row r="194" spans="1:4" x14ac:dyDescent="0.35">
      <c r="A194" t="s">
        <v>1</v>
      </c>
      <c r="B194" t="s">
        <v>83</v>
      </c>
      <c r="C194" t="s">
        <v>27</v>
      </c>
      <c r="D194" s="6">
        <v>8569</v>
      </c>
    </row>
    <row r="195" spans="1:4" x14ac:dyDescent="0.35">
      <c r="A195" t="s">
        <v>2</v>
      </c>
      <c r="B195" t="s">
        <v>83</v>
      </c>
      <c r="C195" t="s">
        <v>27</v>
      </c>
      <c r="D195" s="6">
        <v>0</v>
      </c>
    </row>
    <row r="196" spans="1:4" x14ac:dyDescent="0.35">
      <c r="A196" t="s">
        <v>3</v>
      </c>
      <c r="B196" t="s">
        <v>83</v>
      </c>
      <c r="C196" t="s">
        <v>27</v>
      </c>
      <c r="D196" s="6">
        <v>0</v>
      </c>
    </row>
    <row r="197" spans="1:4" x14ac:dyDescent="0.35">
      <c r="A197" t="s">
        <v>4</v>
      </c>
      <c r="B197" t="s">
        <v>83</v>
      </c>
      <c r="C197" t="s">
        <v>27</v>
      </c>
      <c r="D197" s="6">
        <v>0</v>
      </c>
    </row>
    <row r="198" spans="1:4" x14ac:dyDescent="0.35">
      <c r="A198" t="s">
        <v>5</v>
      </c>
      <c r="B198" t="s">
        <v>83</v>
      </c>
      <c r="C198" t="s">
        <v>27</v>
      </c>
      <c r="D198" s="6">
        <v>0</v>
      </c>
    </row>
    <row r="199" spans="1:4" x14ac:dyDescent="0.35">
      <c r="A199" t="s">
        <v>6</v>
      </c>
      <c r="B199" t="s">
        <v>83</v>
      </c>
      <c r="C199" t="s">
        <v>27</v>
      </c>
      <c r="D199" s="6">
        <v>0</v>
      </c>
    </row>
    <row r="200" spans="1:4" x14ac:dyDescent="0.35">
      <c r="A200" t="s">
        <v>12</v>
      </c>
      <c r="B200" t="s">
        <v>83</v>
      </c>
      <c r="C200" t="s">
        <v>27</v>
      </c>
      <c r="D200" s="6">
        <v>0</v>
      </c>
    </row>
    <row r="201" spans="1:4" x14ac:dyDescent="0.35">
      <c r="A201" t="s">
        <v>13</v>
      </c>
      <c r="B201" t="s">
        <v>83</v>
      </c>
      <c r="C201" t="s">
        <v>27</v>
      </c>
      <c r="D201" s="6">
        <v>115505</v>
      </c>
    </row>
    <row r="202" spans="1:4" x14ac:dyDescent="0.35">
      <c r="A202" t="s">
        <v>14</v>
      </c>
      <c r="B202" t="s">
        <v>83</v>
      </c>
      <c r="C202" t="s">
        <v>27</v>
      </c>
      <c r="D202" s="6">
        <v>29425</v>
      </c>
    </row>
    <row r="203" spans="1:4" x14ac:dyDescent="0.35">
      <c r="A203" t="s">
        <v>15</v>
      </c>
      <c r="B203" t="s">
        <v>83</v>
      </c>
      <c r="C203" t="s">
        <v>27</v>
      </c>
      <c r="D203" s="6">
        <v>0</v>
      </c>
    </row>
    <row r="204" spans="1:4" x14ac:dyDescent="0.35">
      <c r="A204" t="s">
        <v>16</v>
      </c>
      <c r="B204" t="s">
        <v>83</v>
      </c>
      <c r="C204" t="s">
        <v>27</v>
      </c>
      <c r="D204" s="6">
        <v>0</v>
      </c>
    </row>
    <row r="205" spans="1:4" x14ac:dyDescent="0.35">
      <c r="A205" t="s">
        <v>17</v>
      </c>
      <c r="B205" t="s">
        <v>83</v>
      </c>
      <c r="C205" t="s">
        <v>27</v>
      </c>
      <c r="D205" s="6">
        <v>0</v>
      </c>
    </row>
    <row r="206" spans="1:4" x14ac:dyDescent="0.35">
      <c r="A206" t="s">
        <v>1</v>
      </c>
      <c r="B206" t="s">
        <v>87</v>
      </c>
      <c r="C206" t="s">
        <v>28</v>
      </c>
      <c r="D206" s="6">
        <v>293174</v>
      </c>
    </row>
    <row r="207" spans="1:4" x14ac:dyDescent="0.35">
      <c r="A207" t="s">
        <v>2</v>
      </c>
      <c r="B207" t="s">
        <v>87</v>
      </c>
      <c r="C207" t="s">
        <v>28</v>
      </c>
      <c r="D207" s="6">
        <v>315970</v>
      </c>
    </row>
    <row r="208" spans="1:4" x14ac:dyDescent="0.35">
      <c r="A208" t="s">
        <v>3</v>
      </c>
      <c r="B208" t="s">
        <v>87</v>
      </c>
      <c r="C208" t="s">
        <v>28</v>
      </c>
      <c r="D208" s="6">
        <v>248523</v>
      </c>
    </row>
    <row r="209" spans="1:4" x14ac:dyDescent="0.35">
      <c r="A209" t="s">
        <v>4</v>
      </c>
      <c r="B209" t="s">
        <v>87</v>
      </c>
      <c r="C209" t="s">
        <v>28</v>
      </c>
      <c r="D209" s="6">
        <v>1272015</v>
      </c>
    </row>
    <row r="210" spans="1:4" x14ac:dyDescent="0.35">
      <c r="A210" t="s">
        <v>5</v>
      </c>
      <c r="B210" t="s">
        <v>87</v>
      </c>
      <c r="C210" t="s">
        <v>28</v>
      </c>
      <c r="D210" s="6">
        <v>638331</v>
      </c>
    </row>
    <row r="211" spans="1:4" x14ac:dyDescent="0.35">
      <c r="A211" t="s">
        <v>6</v>
      </c>
      <c r="B211" t="s">
        <v>87</v>
      </c>
      <c r="C211" t="s">
        <v>28</v>
      </c>
      <c r="D211" s="6">
        <v>2087542</v>
      </c>
    </row>
    <row r="212" spans="1:4" x14ac:dyDescent="0.35">
      <c r="A212" t="s">
        <v>12</v>
      </c>
      <c r="B212" t="s">
        <v>87</v>
      </c>
      <c r="C212" t="s">
        <v>28</v>
      </c>
      <c r="D212" s="6">
        <v>0</v>
      </c>
    </row>
    <row r="213" spans="1:4" x14ac:dyDescent="0.35">
      <c r="A213" t="s">
        <v>13</v>
      </c>
      <c r="B213" t="s">
        <v>87</v>
      </c>
      <c r="C213" t="s">
        <v>28</v>
      </c>
      <c r="D213" s="6">
        <v>425588</v>
      </c>
    </row>
    <row r="214" spans="1:4" x14ac:dyDescent="0.35">
      <c r="A214" t="s">
        <v>14</v>
      </c>
      <c r="B214" t="s">
        <v>87</v>
      </c>
      <c r="C214" t="s">
        <v>28</v>
      </c>
      <c r="D214" s="6">
        <v>8217</v>
      </c>
    </row>
    <row r="215" spans="1:4" x14ac:dyDescent="0.35">
      <c r="A215" t="s">
        <v>15</v>
      </c>
      <c r="B215" t="s">
        <v>87</v>
      </c>
      <c r="C215" t="s">
        <v>28</v>
      </c>
      <c r="D215" s="6">
        <v>233185</v>
      </c>
    </row>
    <row r="216" spans="1:4" x14ac:dyDescent="0.35">
      <c r="A216" t="s">
        <v>16</v>
      </c>
      <c r="B216" t="s">
        <v>87</v>
      </c>
      <c r="C216" t="s">
        <v>28</v>
      </c>
      <c r="D216" s="6">
        <v>0</v>
      </c>
    </row>
    <row r="217" spans="1:4" x14ac:dyDescent="0.35">
      <c r="A217" t="s">
        <v>17</v>
      </c>
      <c r="B217" t="s">
        <v>87</v>
      </c>
      <c r="C217" t="s">
        <v>28</v>
      </c>
      <c r="D217" s="6">
        <v>0</v>
      </c>
    </row>
    <row r="218" spans="1:4" x14ac:dyDescent="0.35">
      <c r="A218" t="s">
        <v>1</v>
      </c>
      <c r="B218" t="s">
        <v>91</v>
      </c>
      <c r="C218" t="s">
        <v>29</v>
      </c>
      <c r="D218" s="6">
        <v>123763</v>
      </c>
    </row>
    <row r="219" spans="1:4" x14ac:dyDescent="0.35">
      <c r="A219" t="s">
        <v>2</v>
      </c>
      <c r="B219" t="s">
        <v>91</v>
      </c>
      <c r="C219" t="s">
        <v>29</v>
      </c>
      <c r="D219" s="6">
        <v>43567</v>
      </c>
    </row>
    <row r="220" spans="1:4" x14ac:dyDescent="0.35">
      <c r="A220" t="s">
        <v>3</v>
      </c>
      <c r="B220" t="s">
        <v>91</v>
      </c>
      <c r="C220" t="s">
        <v>29</v>
      </c>
      <c r="D220" s="6">
        <v>45862</v>
      </c>
    </row>
    <row r="221" spans="1:4" x14ac:dyDescent="0.35">
      <c r="A221" t="s">
        <v>4</v>
      </c>
      <c r="B221" t="s">
        <v>91</v>
      </c>
      <c r="C221" t="s">
        <v>29</v>
      </c>
      <c r="D221" s="6">
        <v>5859</v>
      </c>
    </row>
    <row r="222" spans="1:4" x14ac:dyDescent="0.35">
      <c r="A222" t="s">
        <v>5</v>
      </c>
      <c r="B222" t="s">
        <v>91</v>
      </c>
      <c r="C222" t="s">
        <v>29</v>
      </c>
      <c r="D222" s="6">
        <v>6022</v>
      </c>
    </row>
    <row r="223" spans="1:4" x14ac:dyDescent="0.35">
      <c r="A223" t="s">
        <v>6</v>
      </c>
      <c r="B223" t="s">
        <v>91</v>
      </c>
      <c r="C223" t="s">
        <v>29</v>
      </c>
      <c r="D223" s="6">
        <v>4785</v>
      </c>
    </row>
    <row r="224" spans="1:4" x14ac:dyDescent="0.35">
      <c r="A224" t="s">
        <v>12</v>
      </c>
      <c r="B224" t="s">
        <v>91</v>
      </c>
      <c r="C224" t="s">
        <v>29</v>
      </c>
      <c r="D224" s="6">
        <v>15354</v>
      </c>
    </row>
    <row r="225" spans="1:4" x14ac:dyDescent="0.35">
      <c r="A225" t="s">
        <v>13</v>
      </c>
      <c r="B225" t="s">
        <v>91</v>
      </c>
      <c r="C225" t="s">
        <v>29</v>
      </c>
      <c r="D225" s="6">
        <v>271602</v>
      </c>
    </row>
    <row r="226" spans="1:4" x14ac:dyDescent="0.35">
      <c r="A226" t="s">
        <v>14</v>
      </c>
      <c r="B226" t="s">
        <v>91</v>
      </c>
      <c r="C226" t="s">
        <v>29</v>
      </c>
      <c r="D226" s="6">
        <v>4908</v>
      </c>
    </row>
    <row r="227" spans="1:4" x14ac:dyDescent="0.35">
      <c r="A227" t="s">
        <v>15</v>
      </c>
      <c r="B227" t="s">
        <v>91</v>
      </c>
      <c r="C227" t="s">
        <v>29</v>
      </c>
      <c r="D227" s="6">
        <v>1461</v>
      </c>
    </row>
    <row r="228" spans="1:4" x14ac:dyDescent="0.35">
      <c r="A228" t="s">
        <v>16</v>
      </c>
      <c r="B228" t="s">
        <v>91</v>
      </c>
      <c r="C228" t="s">
        <v>29</v>
      </c>
      <c r="D228" s="6">
        <v>0</v>
      </c>
    </row>
    <row r="229" spans="1:4" x14ac:dyDescent="0.35">
      <c r="A229" t="s">
        <v>17</v>
      </c>
      <c r="B229" t="s">
        <v>91</v>
      </c>
      <c r="C229" t="s">
        <v>29</v>
      </c>
      <c r="D229" s="6">
        <v>0</v>
      </c>
    </row>
    <row r="230" spans="1:4" x14ac:dyDescent="0.35">
      <c r="A230" t="s">
        <v>1</v>
      </c>
      <c r="B230" t="s">
        <v>93</v>
      </c>
      <c r="C230" t="s">
        <v>30</v>
      </c>
      <c r="D230" s="6">
        <v>110537</v>
      </c>
    </row>
    <row r="231" spans="1:4" x14ac:dyDescent="0.35">
      <c r="A231" t="s">
        <v>2</v>
      </c>
      <c r="B231" t="s">
        <v>93</v>
      </c>
      <c r="C231" t="s">
        <v>30</v>
      </c>
      <c r="D231" s="6">
        <v>13335</v>
      </c>
    </row>
    <row r="232" spans="1:4" x14ac:dyDescent="0.35">
      <c r="A232" t="s">
        <v>3</v>
      </c>
      <c r="B232" t="s">
        <v>93</v>
      </c>
      <c r="C232" t="s">
        <v>30</v>
      </c>
      <c r="D232" s="6">
        <v>0</v>
      </c>
    </row>
    <row r="233" spans="1:4" x14ac:dyDescent="0.35">
      <c r="A233" t="s">
        <v>4</v>
      </c>
      <c r="B233" t="s">
        <v>93</v>
      </c>
      <c r="C233" t="s">
        <v>30</v>
      </c>
      <c r="D233" s="6">
        <v>0</v>
      </c>
    </row>
    <row r="234" spans="1:4" x14ac:dyDescent="0.35">
      <c r="A234" t="s">
        <v>5</v>
      </c>
      <c r="B234" t="s">
        <v>93</v>
      </c>
      <c r="C234" t="s">
        <v>30</v>
      </c>
      <c r="D234" s="6">
        <v>2014</v>
      </c>
    </row>
    <row r="235" spans="1:4" x14ac:dyDescent="0.35">
      <c r="A235" t="s">
        <v>6</v>
      </c>
      <c r="B235" t="s">
        <v>93</v>
      </c>
      <c r="C235" t="s">
        <v>30</v>
      </c>
      <c r="D235" s="6">
        <v>0</v>
      </c>
    </row>
    <row r="236" spans="1:4" x14ac:dyDescent="0.35">
      <c r="A236" t="s">
        <v>12</v>
      </c>
      <c r="B236" t="s">
        <v>93</v>
      </c>
      <c r="C236" t="s">
        <v>30</v>
      </c>
      <c r="D236" s="6">
        <v>228</v>
      </c>
    </row>
    <row r="237" spans="1:4" x14ac:dyDescent="0.35">
      <c r="A237" t="s">
        <v>13</v>
      </c>
      <c r="B237" t="s">
        <v>93</v>
      </c>
      <c r="C237" t="s">
        <v>30</v>
      </c>
      <c r="D237" s="6">
        <v>119494</v>
      </c>
    </row>
    <row r="238" spans="1:4" x14ac:dyDescent="0.35">
      <c r="A238" t="s">
        <v>14</v>
      </c>
      <c r="B238" t="s">
        <v>93</v>
      </c>
      <c r="C238" t="s">
        <v>30</v>
      </c>
      <c r="D238" s="6">
        <v>29414</v>
      </c>
    </row>
    <row r="239" spans="1:4" x14ac:dyDescent="0.35">
      <c r="A239" t="s">
        <v>15</v>
      </c>
      <c r="B239" t="s">
        <v>93</v>
      </c>
      <c r="C239" t="s">
        <v>30</v>
      </c>
      <c r="D239" s="6">
        <v>22080</v>
      </c>
    </row>
    <row r="240" spans="1:4" x14ac:dyDescent="0.35">
      <c r="A240" t="s">
        <v>16</v>
      </c>
      <c r="B240" t="s">
        <v>93</v>
      </c>
      <c r="C240" t="s">
        <v>30</v>
      </c>
      <c r="D240" s="6">
        <v>0</v>
      </c>
    </row>
    <row r="241" spans="1:4" x14ac:dyDescent="0.35">
      <c r="A241" t="s">
        <v>17</v>
      </c>
      <c r="B241" t="s">
        <v>93</v>
      </c>
      <c r="C241" t="s">
        <v>30</v>
      </c>
      <c r="D241" s="6">
        <v>0</v>
      </c>
    </row>
    <row r="242" spans="1:4" x14ac:dyDescent="0.35">
      <c r="A242" t="s">
        <v>1</v>
      </c>
      <c r="B242" t="s">
        <v>96</v>
      </c>
      <c r="C242" t="s">
        <v>31</v>
      </c>
      <c r="D242" s="6">
        <v>0</v>
      </c>
    </row>
    <row r="243" spans="1:4" x14ac:dyDescent="0.35">
      <c r="A243" t="s">
        <v>2</v>
      </c>
      <c r="B243" t="s">
        <v>96</v>
      </c>
      <c r="C243" t="s">
        <v>31</v>
      </c>
      <c r="D243" s="6">
        <v>0</v>
      </c>
    </row>
    <row r="244" spans="1:4" x14ac:dyDescent="0.35">
      <c r="A244" t="s">
        <v>3</v>
      </c>
      <c r="B244" t="s">
        <v>96</v>
      </c>
      <c r="C244" t="s">
        <v>31</v>
      </c>
      <c r="D244" s="6">
        <v>0</v>
      </c>
    </row>
    <row r="245" spans="1:4" x14ac:dyDescent="0.35">
      <c r="A245" t="s">
        <v>4</v>
      </c>
      <c r="B245" t="s">
        <v>96</v>
      </c>
      <c r="C245" t="s">
        <v>31</v>
      </c>
      <c r="D245" s="6">
        <v>0</v>
      </c>
    </row>
    <row r="246" spans="1:4" x14ac:dyDescent="0.35">
      <c r="A246" t="s">
        <v>5</v>
      </c>
      <c r="B246" t="s">
        <v>96</v>
      </c>
      <c r="C246" t="s">
        <v>31</v>
      </c>
      <c r="D246" s="6">
        <v>0</v>
      </c>
    </row>
    <row r="247" spans="1:4" x14ac:dyDescent="0.35">
      <c r="A247" t="s">
        <v>6</v>
      </c>
      <c r="B247" t="s">
        <v>96</v>
      </c>
      <c r="C247" t="s">
        <v>31</v>
      </c>
      <c r="D247" s="6">
        <v>0</v>
      </c>
    </row>
    <row r="248" spans="1:4" x14ac:dyDescent="0.35">
      <c r="A248" t="s">
        <v>12</v>
      </c>
      <c r="B248" t="s">
        <v>96</v>
      </c>
      <c r="C248" t="s">
        <v>31</v>
      </c>
      <c r="D248" s="6">
        <v>0</v>
      </c>
    </row>
    <row r="249" spans="1:4" x14ac:dyDescent="0.35">
      <c r="A249" t="s">
        <v>13</v>
      </c>
      <c r="B249" t="s">
        <v>96</v>
      </c>
      <c r="C249" t="s">
        <v>31</v>
      </c>
      <c r="D249" s="6">
        <v>0</v>
      </c>
    </row>
    <row r="250" spans="1:4" x14ac:dyDescent="0.35">
      <c r="A250" t="s">
        <v>14</v>
      </c>
      <c r="B250" t="s">
        <v>96</v>
      </c>
      <c r="C250" t="s">
        <v>31</v>
      </c>
      <c r="D250" s="6">
        <v>0</v>
      </c>
    </row>
    <row r="251" spans="1:4" x14ac:dyDescent="0.35">
      <c r="A251" t="s">
        <v>15</v>
      </c>
      <c r="B251" t="s">
        <v>96</v>
      </c>
      <c r="C251" t="s">
        <v>31</v>
      </c>
      <c r="D251" s="6">
        <v>0</v>
      </c>
    </row>
    <row r="252" spans="1:4" x14ac:dyDescent="0.35">
      <c r="A252" t="s">
        <v>16</v>
      </c>
      <c r="B252" t="s">
        <v>96</v>
      </c>
      <c r="C252" t="s">
        <v>31</v>
      </c>
      <c r="D252" s="6">
        <v>0</v>
      </c>
    </row>
    <row r="253" spans="1:4" x14ac:dyDescent="0.35">
      <c r="A253" t="s">
        <v>17</v>
      </c>
      <c r="B253" t="s">
        <v>96</v>
      </c>
      <c r="C253" t="s">
        <v>31</v>
      </c>
      <c r="D253" s="6">
        <v>0</v>
      </c>
    </row>
    <row r="254" spans="1:4" x14ac:dyDescent="0.35">
      <c r="A254" t="s">
        <v>1</v>
      </c>
      <c r="B254" t="s">
        <v>94</v>
      </c>
      <c r="C254" t="s">
        <v>32</v>
      </c>
      <c r="D254" s="6">
        <v>724609</v>
      </c>
    </row>
    <row r="255" spans="1:4" x14ac:dyDescent="0.35">
      <c r="A255" t="s">
        <v>2</v>
      </c>
      <c r="B255" t="s">
        <v>94</v>
      </c>
      <c r="C255" t="s">
        <v>32</v>
      </c>
      <c r="D255" s="6">
        <v>1750954</v>
      </c>
    </row>
    <row r="256" spans="1:4" x14ac:dyDescent="0.35">
      <c r="A256" t="s">
        <v>3</v>
      </c>
      <c r="B256" t="s">
        <v>94</v>
      </c>
      <c r="C256" t="s">
        <v>32</v>
      </c>
      <c r="D256" s="6">
        <v>994372</v>
      </c>
    </row>
    <row r="257" spans="1:4" x14ac:dyDescent="0.35">
      <c r="A257" t="s">
        <v>4</v>
      </c>
      <c r="B257" t="s">
        <v>94</v>
      </c>
      <c r="C257" t="s">
        <v>32</v>
      </c>
      <c r="D257" s="6">
        <v>30978</v>
      </c>
    </row>
    <row r="258" spans="1:4" x14ac:dyDescent="0.35">
      <c r="A258" t="s">
        <v>5</v>
      </c>
      <c r="B258" t="s">
        <v>94</v>
      </c>
      <c r="C258" t="s">
        <v>32</v>
      </c>
      <c r="D258" s="6">
        <v>664387</v>
      </c>
    </row>
    <row r="259" spans="1:4" x14ac:dyDescent="0.35">
      <c r="A259" t="s">
        <v>6</v>
      </c>
      <c r="B259" t="s">
        <v>94</v>
      </c>
      <c r="C259" t="s">
        <v>32</v>
      </c>
      <c r="D259" s="6">
        <v>84140</v>
      </c>
    </row>
    <row r="260" spans="1:4" x14ac:dyDescent="0.35">
      <c r="A260" t="s">
        <v>12</v>
      </c>
      <c r="B260" t="s">
        <v>94</v>
      </c>
      <c r="C260" t="s">
        <v>32</v>
      </c>
      <c r="D260" s="6">
        <v>14371</v>
      </c>
    </row>
    <row r="261" spans="1:4" x14ac:dyDescent="0.35">
      <c r="A261" t="s">
        <v>13</v>
      </c>
      <c r="B261" t="s">
        <v>94</v>
      </c>
      <c r="C261" t="s">
        <v>32</v>
      </c>
      <c r="D261" s="6">
        <v>559746</v>
      </c>
    </row>
    <row r="262" spans="1:4" x14ac:dyDescent="0.35">
      <c r="A262" t="s">
        <v>14</v>
      </c>
      <c r="B262" t="s">
        <v>94</v>
      </c>
      <c r="C262" t="s">
        <v>32</v>
      </c>
      <c r="D262" s="6">
        <v>236163</v>
      </c>
    </row>
    <row r="263" spans="1:4" x14ac:dyDescent="0.35">
      <c r="A263" t="s">
        <v>15</v>
      </c>
      <c r="B263" t="s">
        <v>94</v>
      </c>
      <c r="C263" t="s">
        <v>32</v>
      </c>
      <c r="D263" s="6">
        <v>0</v>
      </c>
    </row>
    <row r="264" spans="1:4" x14ac:dyDescent="0.35">
      <c r="A264" t="s">
        <v>16</v>
      </c>
      <c r="B264" t="s">
        <v>94</v>
      </c>
      <c r="C264" t="s">
        <v>32</v>
      </c>
      <c r="D264" s="6">
        <v>0</v>
      </c>
    </row>
    <row r="265" spans="1:4" x14ac:dyDescent="0.35">
      <c r="A265" t="s">
        <v>17</v>
      </c>
      <c r="B265" t="s">
        <v>94</v>
      </c>
      <c r="C265" t="s">
        <v>32</v>
      </c>
      <c r="D265" s="6">
        <v>39200</v>
      </c>
    </row>
    <row r="266" spans="1:4" x14ac:dyDescent="0.35">
      <c r="A266" t="s">
        <v>1</v>
      </c>
      <c r="B266" t="s">
        <v>89</v>
      </c>
      <c r="C266" t="s">
        <v>33</v>
      </c>
      <c r="D266" s="6">
        <v>552726</v>
      </c>
    </row>
    <row r="267" spans="1:4" x14ac:dyDescent="0.35">
      <c r="A267" t="s">
        <v>2</v>
      </c>
      <c r="B267" t="s">
        <v>89</v>
      </c>
      <c r="C267" t="s">
        <v>33</v>
      </c>
      <c r="D267" s="6">
        <v>894769</v>
      </c>
    </row>
    <row r="268" spans="1:4" x14ac:dyDescent="0.35">
      <c r="A268" t="s">
        <v>3</v>
      </c>
      <c r="B268" t="s">
        <v>89</v>
      </c>
      <c r="C268" t="s">
        <v>33</v>
      </c>
      <c r="D268" s="6">
        <v>575053</v>
      </c>
    </row>
    <row r="269" spans="1:4" x14ac:dyDescent="0.35">
      <c r="A269" t="s">
        <v>4</v>
      </c>
      <c r="B269" t="s">
        <v>89</v>
      </c>
      <c r="C269" t="s">
        <v>33</v>
      </c>
      <c r="D269" s="6">
        <v>52033</v>
      </c>
    </row>
    <row r="270" spans="1:4" x14ac:dyDescent="0.35">
      <c r="A270" t="s">
        <v>5</v>
      </c>
      <c r="B270" t="s">
        <v>89</v>
      </c>
      <c r="C270" t="s">
        <v>33</v>
      </c>
      <c r="D270" s="6">
        <v>587620</v>
      </c>
    </row>
    <row r="271" spans="1:4" x14ac:dyDescent="0.35">
      <c r="A271" t="s">
        <v>6</v>
      </c>
      <c r="B271" t="s">
        <v>89</v>
      </c>
      <c r="C271" t="s">
        <v>33</v>
      </c>
      <c r="D271" s="6">
        <v>42917</v>
      </c>
    </row>
    <row r="272" spans="1:4" x14ac:dyDescent="0.35">
      <c r="A272" t="s">
        <v>12</v>
      </c>
      <c r="B272" t="s">
        <v>89</v>
      </c>
      <c r="C272" t="s">
        <v>33</v>
      </c>
      <c r="D272" s="6">
        <v>13313</v>
      </c>
    </row>
    <row r="273" spans="1:4" x14ac:dyDescent="0.35">
      <c r="A273" t="s">
        <v>13</v>
      </c>
      <c r="B273" t="s">
        <v>89</v>
      </c>
      <c r="C273" t="s">
        <v>33</v>
      </c>
      <c r="D273" s="6">
        <v>1436346</v>
      </c>
    </row>
    <row r="274" spans="1:4" x14ac:dyDescent="0.35">
      <c r="A274" t="s">
        <v>14</v>
      </c>
      <c r="B274" t="s">
        <v>89</v>
      </c>
      <c r="C274" t="s">
        <v>33</v>
      </c>
      <c r="D274" s="6">
        <v>1964247</v>
      </c>
    </row>
    <row r="275" spans="1:4" x14ac:dyDescent="0.35">
      <c r="A275" t="s">
        <v>15</v>
      </c>
      <c r="B275" t="s">
        <v>89</v>
      </c>
      <c r="C275" t="s">
        <v>33</v>
      </c>
      <c r="D275" s="6">
        <v>6981882</v>
      </c>
    </row>
    <row r="276" spans="1:4" x14ac:dyDescent="0.35">
      <c r="A276" t="s">
        <v>16</v>
      </c>
      <c r="B276" t="s">
        <v>89</v>
      </c>
      <c r="C276" t="s">
        <v>33</v>
      </c>
      <c r="D276" s="6">
        <v>0</v>
      </c>
    </row>
    <row r="277" spans="1:4" x14ac:dyDescent="0.35">
      <c r="A277" t="s">
        <v>17</v>
      </c>
      <c r="B277" t="s">
        <v>89</v>
      </c>
      <c r="C277" t="s">
        <v>33</v>
      </c>
      <c r="D277" s="6">
        <v>0</v>
      </c>
    </row>
    <row r="278" spans="1:4" x14ac:dyDescent="0.35">
      <c r="A278" t="s">
        <v>1</v>
      </c>
      <c r="B278" t="s">
        <v>86</v>
      </c>
      <c r="C278" t="s">
        <v>34</v>
      </c>
      <c r="D278" s="6">
        <v>58167452</v>
      </c>
    </row>
    <row r="279" spans="1:4" x14ac:dyDescent="0.35">
      <c r="A279" t="s">
        <v>2</v>
      </c>
      <c r="B279" t="s">
        <v>86</v>
      </c>
      <c r="C279" t="s">
        <v>34</v>
      </c>
      <c r="D279" s="6">
        <v>25433977</v>
      </c>
    </row>
    <row r="280" spans="1:4" x14ac:dyDescent="0.35">
      <c r="A280" t="s">
        <v>3</v>
      </c>
      <c r="B280" t="s">
        <v>86</v>
      </c>
      <c r="C280" t="s">
        <v>34</v>
      </c>
      <c r="D280" s="6">
        <v>28553831</v>
      </c>
    </row>
    <row r="281" spans="1:4" x14ac:dyDescent="0.35">
      <c r="A281" t="s">
        <v>4</v>
      </c>
      <c r="B281" t="s">
        <v>86</v>
      </c>
      <c r="C281" t="s">
        <v>34</v>
      </c>
      <c r="D281" s="6">
        <v>21651316</v>
      </c>
    </row>
    <row r="282" spans="1:4" x14ac:dyDescent="0.35">
      <c r="A282" t="s">
        <v>5</v>
      </c>
      <c r="B282" t="s">
        <v>86</v>
      </c>
      <c r="C282" t="s">
        <v>34</v>
      </c>
      <c r="D282" s="6">
        <v>31907451</v>
      </c>
    </row>
    <row r="283" spans="1:4" x14ac:dyDescent="0.35">
      <c r="A283" t="s">
        <v>6</v>
      </c>
      <c r="B283" t="s">
        <v>86</v>
      </c>
      <c r="C283" t="s">
        <v>34</v>
      </c>
      <c r="D283" s="6">
        <v>12614963</v>
      </c>
    </row>
    <row r="284" spans="1:4" x14ac:dyDescent="0.35">
      <c r="A284" t="s">
        <v>12</v>
      </c>
      <c r="B284" t="s">
        <v>86</v>
      </c>
      <c r="C284" t="s">
        <v>34</v>
      </c>
      <c r="D284" s="6">
        <v>2153866</v>
      </c>
    </row>
    <row r="285" spans="1:4" x14ac:dyDescent="0.35">
      <c r="A285" t="s">
        <v>13</v>
      </c>
      <c r="B285" t="s">
        <v>86</v>
      </c>
      <c r="C285" t="s">
        <v>34</v>
      </c>
      <c r="D285" s="6">
        <v>19102692</v>
      </c>
    </row>
    <row r="286" spans="1:4" x14ac:dyDescent="0.35">
      <c r="A286" t="s">
        <v>14</v>
      </c>
      <c r="B286" t="s">
        <v>86</v>
      </c>
      <c r="C286" t="s">
        <v>34</v>
      </c>
      <c r="D286" s="6">
        <v>10194344</v>
      </c>
    </row>
    <row r="287" spans="1:4" x14ac:dyDescent="0.35">
      <c r="A287" t="s">
        <v>15</v>
      </c>
      <c r="B287" t="s">
        <v>86</v>
      </c>
      <c r="C287" t="s">
        <v>34</v>
      </c>
      <c r="D287" s="6">
        <v>0</v>
      </c>
    </row>
    <row r="288" spans="1:4" x14ac:dyDescent="0.35">
      <c r="A288" t="s">
        <v>16</v>
      </c>
      <c r="B288" t="s">
        <v>86</v>
      </c>
      <c r="C288" t="s">
        <v>34</v>
      </c>
      <c r="D288" s="6">
        <v>0</v>
      </c>
    </row>
    <row r="289" spans="1:4" x14ac:dyDescent="0.35">
      <c r="A289" t="s">
        <v>17</v>
      </c>
      <c r="B289" t="s">
        <v>86</v>
      </c>
      <c r="C289" t="s">
        <v>34</v>
      </c>
      <c r="D289" s="6">
        <v>931340</v>
      </c>
    </row>
    <row r="290" spans="1:4" x14ac:dyDescent="0.35">
      <c r="A290" t="s">
        <v>1</v>
      </c>
      <c r="B290" t="s">
        <v>95</v>
      </c>
      <c r="C290" t="s">
        <v>35</v>
      </c>
      <c r="D290" s="6">
        <v>4729238</v>
      </c>
    </row>
    <row r="291" spans="1:4" x14ac:dyDescent="0.35">
      <c r="A291" t="s">
        <v>2</v>
      </c>
      <c r="B291" t="s">
        <v>95</v>
      </c>
      <c r="C291" t="s">
        <v>35</v>
      </c>
      <c r="D291" s="6">
        <v>2059766</v>
      </c>
    </row>
    <row r="292" spans="1:4" x14ac:dyDescent="0.35">
      <c r="A292" t="s">
        <v>3</v>
      </c>
      <c r="B292" t="s">
        <v>95</v>
      </c>
      <c r="C292" t="s">
        <v>35</v>
      </c>
      <c r="D292" s="6">
        <v>3383045</v>
      </c>
    </row>
    <row r="293" spans="1:4" x14ac:dyDescent="0.35">
      <c r="A293" t="s">
        <v>4</v>
      </c>
      <c r="B293" t="s">
        <v>95</v>
      </c>
      <c r="C293" t="s">
        <v>35</v>
      </c>
      <c r="D293" s="6">
        <v>764691</v>
      </c>
    </row>
    <row r="294" spans="1:4" x14ac:dyDescent="0.35">
      <c r="A294" t="s">
        <v>5</v>
      </c>
      <c r="B294" t="s">
        <v>95</v>
      </c>
      <c r="C294" t="s">
        <v>35</v>
      </c>
      <c r="D294" s="6">
        <v>3014999</v>
      </c>
    </row>
    <row r="295" spans="1:4" x14ac:dyDescent="0.35">
      <c r="A295" t="s">
        <v>6</v>
      </c>
      <c r="B295" t="s">
        <v>95</v>
      </c>
      <c r="C295" t="s">
        <v>35</v>
      </c>
      <c r="D295" s="6">
        <v>99052</v>
      </c>
    </row>
    <row r="296" spans="1:4" x14ac:dyDescent="0.35">
      <c r="A296" t="s">
        <v>12</v>
      </c>
      <c r="B296" t="s">
        <v>95</v>
      </c>
      <c r="C296" t="s">
        <v>35</v>
      </c>
      <c r="D296" s="6">
        <v>764895</v>
      </c>
    </row>
    <row r="297" spans="1:4" x14ac:dyDescent="0.35">
      <c r="A297" t="s">
        <v>13</v>
      </c>
      <c r="B297" t="s">
        <v>95</v>
      </c>
      <c r="C297" t="s">
        <v>35</v>
      </c>
      <c r="D297" s="6">
        <v>2587142</v>
      </c>
    </row>
    <row r="298" spans="1:4" x14ac:dyDescent="0.35">
      <c r="A298" t="s">
        <v>14</v>
      </c>
      <c r="B298" t="s">
        <v>95</v>
      </c>
      <c r="C298" t="s">
        <v>35</v>
      </c>
      <c r="D298" s="6">
        <v>2275689</v>
      </c>
    </row>
    <row r="299" spans="1:4" x14ac:dyDescent="0.35">
      <c r="A299" t="s">
        <v>15</v>
      </c>
      <c r="B299" t="s">
        <v>95</v>
      </c>
      <c r="C299" t="s">
        <v>35</v>
      </c>
      <c r="D299" s="6">
        <v>0</v>
      </c>
    </row>
    <row r="300" spans="1:4" x14ac:dyDescent="0.35">
      <c r="A300" t="s">
        <v>16</v>
      </c>
      <c r="B300" t="s">
        <v>95</v>
      </c>
      <c r="C300" t="s">
        <v>35</v>
      </c>
      <c r="D300" s="6">
        <v>0</v>
      </c>
    </row>
    <row r="301" spans="1:4" x14ac:dyDescent="0.35">
      <c r="A301" t="s">
        <v>17</v>
      </c>
      <c r="B301" t="s">
        <v>95</v>
      </c>
      <c r="C301" t="s">
        <v>35</v>
      </c>
      <c r="D301" s="6">
        <v>0</v>
      </c>
    </row>
    <row r="302" spans="1:4" x14ac:dyDescent="0.35">
      <c r="A302" t="s">
        <v>1</v>
      </c>
      <c r="B302" t="s">
        <v>98</v>
      </c>
      <c r="C302" t="s">
        <v>36</v>
      </c>
      <c r="D302" s="6">
        <v>3450810</v>
      </c>
    </row>
    <row r="303" spans="1:4" x14ac:dyDescent="0.35">
      <c r="A303" t="s">
        <v>2</v>
      </c>
      <c r="B303" t="s">
        <v>98</v>
      </c>
      <c r="C303" t="s">
        <v>36</v>
      </c>
      <c r="D303" s="6">
        <v>12658119</v>
      </c>
    </row>
    <row r="304" spans="1:4" x14ac:dyDescent="0.35">
      <c r="A304" t="s">
        <v>3</v>
      </c>
      <c r="B304" t="s">
        <v>98</v>
      </c>
      <c r="C304" t="s">
        <v>36</v>
      </c>
      <c r="D304" s="6">
        <v>7458956</v>
      </c>
    </row>
    <row r="305" spans="1:4" x14ac:dyDescent="0.35">
      <c r="A305" t="s">
        <v>4</v>
      </c>
      <c r="B305" t="s">
        <v>98</v>
      </c>
      <c r="C305" t="s">
        <v>36</v>
      </c>
      <c r="D305" s="6">
        <v>3740177</v>
      </c>
    </row>
    <row r="306" spans="1:4" x14ac:dyDescent="0.35">
      <c r="A306" t="s">
        <v>5</v>
      </c>
      <c r="B306" t="s">
        <v>98</v>
      </c>
      <c r="C306" t="s">
        <v>36</v>
      </c>
      <c r="D306" s="6">
        <v>17136437</v>
      </c>
    </row>
    <row r="307" spans="1:4" x14ac:dyDescent="0.35">
      <c r="A307" t="s">
        <v>6</v>
      </c>
      <c r="B307" t="s">
        <v>98</v>
      </c>
      <c r="C307" t="s">
        <v>36</v>
      </c>
      <c r="D307" s="6">
        <v>2166200</v>
      </c>
    </row>
    <row r="308" spans="1:4" x14ac:dyDescent="0.35">
      <c r="A308" t="s">
        <v>12</v>
      </c>
      <c r="B308" t="s">
        <v>98</v>
      </c>
      <c r="C308" t="s">
        <v>36</v>
      </c>
      <c r="D308" s="6">
        <v>789724</v>
      </c>
    </row>
    <row r="309" spans="1:4" x14ac:dyDescent="0.35">
      <c r="A309" t="s">
        <v>13</v>
      </c>
      <c r="B309" t="s">
        <v>98</v>
      </c>
      <c r="C309" t="s">
        <v>36</v>
      </c>
      <c r="D309" s="6">
        <v>190436</v>
      </c>
    </row>
    <row r="310" spans="1:4" x14ac:dyDescent="0.35">
      <c r="A310" t="s">
        <v>14</v>
      </c>
      <c r="B310" t="s">
        <v>98</v>
      </c>
      <c r="C310" t="s">
        <v>36</v>
      </c>
      <c r="D310" s="6">
        <v>3037968</v>
      </c>
    </row>
    <row r="311" spans="1:4" x14ac:dyDescent="0.35">
      <c r="A311" t="s">
        <v>15</v>
      </c>
      <c r="B311" t="s">
        <v>98</v>
      </c>
      <c r="C311" t="s">
        <v>36</v>
      </c>
      <c r="D311" s="6">
        <v>0</v>
      </c>
    </row>
    <row r="312" spans="1:4" x14ac:dyDescent="0.35">
      <c r="A312" t="s">
        <v>16</v>
      </c>
      <c r="B312" t="s">
        <v>98</v>
      </c>
      <c r="C312" t="s">
        <v>36</v>
      </c>
      <c r="D312" s="6">
        <v>0</v>
      </c>
    </row>
    <row r="313" spans="1:4" x14ac:dyDescent="0.35">
      <c r="A313" t="s">
        <v>17</v>
      </c>
      <c r="B313" t="s">
        <v>98</v>
      </c>
      <c r="C313" t="s">
        <v>36</v>
      </c>
      <c r="D313" s="6">
        <v>4211900</v>
      </c>
    </row>
    <row r="314" spans="1:4" x14ac:dyDescent="0.35">
      <c r="A314" t="s">
        <v>1</v>
      </c>
      <c r="B314" t="s">
        <v>97</v>
      </c>
      <c r="C314" t="s">
        <v>37</v>
      </c>
      <c r="D314" s="6">
        <v>6405</v>
      </c>
    </row>
    <row r="315" spans="1:4" x14ac:dyDescent="0.35">
      <c r="A315" t="s">
        <v>2</v>
      </c>
      <c r="B315" t="s">
        <v>97</v>
      </c>
      <c r="C315" t="s">
        <v>37</v>
      </c>
      <c r="D315" s="6">
        <v>0</v>
      </c>
    </row>
    <row r="316" spans="1:4" x14ac:dyDescent="0.35">
      <c r="A316" t="s">
        <v>3</v>
      </c>
      <c r="B316" t="s">
        <v>97</v>
      </c>
      <c r="C316" t="s">
        <v>37</v>
      </c>
      <c r="D316" s="6">
        <v>0</v>
      </c>
    </row>
    <row r="317" spans="1:4" x14ac:dyDescent="0.35">
      <c r="A317" t="s">
        <v>4</v>
      </c>
      <c r="B317" t="s">
        <v>97</v>
      </c>
      <c r="C317" t="s">
        <v>37</v>
      </c>
      <c r="D317" s="6">
        <v>0</v>
      </c>
    </row>
    <row r="318" spans="1:4" x14ac:dyDescent="0.35">
      <c r="A318" t="s">
        <v>5</v>
      </c>
      <c r="B318" t="s">
        <v>97</v>
      </c>
      <c r="C318" t="s">
        <v>37</v>
      </c>
      <c r="D318" s="6">
        <v>1143</v>
      </c>
    </row>
    <row r="319" spans="1:4" x14ac:dyDescent="0.35">
      <c r="A319" t="s">
        <v>6</v>
      </c>
      <c r="B319" t="s">
        <v>97</v>
      </c>
      <c r="C319" t="s">
        <v>37</v>
      </c>
      <c r="D319" s="6">
        <v>0</v>
      </c>
    </row>
    <row r="320" spans="1:4" x14ac:dyDescent="0.35">
      <c r="A320" t="s">
        <v>12</v>
      </c>
      <c r="B320" t="s">
        <v>97</v>
      </c>
      <c r="C320" t="s">
        <v>37</v>
      </c>
      <c r="D320" s="6">
        <v>0</v>
      </c>
    </row>
    <row r="321" spans="1:4" x14ac:dyDescent="0.35">
      <c r="A321" t="s">
        <v>13</v>
      </c>
      <c r="B321" t="s">
        <v>97</v>
      </c>
      <c r="C321" t="s">
        <v>37</v>
      </c>
      <c r="D321" s="6">
        <v>41880</v>
      </c>
    </row>
    <row r="322" spans="1:4" x14ac:dyDescent="0.35">
      <c r="A322" t="s">
        <v>14</v>
      </c>
      <c r="B322" t="s">
        <v>97</v>
      </c>
      <c r="C322" t="s">
        <v>37</v>
      </c>
      <c r="D322" s="6">
        <v>14265</v>
      </c>
    </row>
    <row r="323" spans="1:4" x14ac:dyDescent="0.35">
      <c r="A323" t="s">
        <v>15</v>
      </c>
      <c r="B323" t="s">
        <v>97</v>
      </c>
      <c r="C323" t="s">
        <v>37</v>
      </c>
      <c r="D323" s="6">
        <v>0</v>
      </c>
    </row>
    <row r="324" spans="1:4" x14ac:dyDescent="0.35">
      <c r="A324" t="s">
        <v>16</v>
      </c>
      <c r="B324" t="s">
        <v>97</v>
      </c>
      <c r="C324" t="s">
        <v>37</v>
      </c>
      <c r="D324" s="6">
        <v>0</v>
      </c>
    </row>
    <row r="325" spans="1:4" x14ac:dyDescent="0.35">
      <c r="A325" t="s">
        <v>17</v>
      </c>
      <c r="B325" t="s">
        <v>97</v>
      </c>
      <c r="C325" t="s">
        <v>37</v>
      </c>
      <c r="D325" s="6">
        <v>0</v>
      </c>
    </row>
    <row r="326" spans="1:4" x14ac:dyDescent="0.35">
      <c r="A326" t="s">
        <v>1</v>
      </c>
      <c r="B326" t="s">
        <v>88</v>
      </c>
      <c r="C326" t="s">
        <v>38</v>
      </c>
      <c r="D326" s="6">
        <v>38970128</v>
      </c>
    </row>
    <row r="327" spans="1:4" x14ac:dyDescent="0.35">
      <c r="A327" t="s">
        <v>2</v>
      </c>
      <c r="B327" t="s">
        <v>88</v>
      </c>
      <c r="C327" t="s">
        <v>38</v>
      </c>
      <c r="D327" s="6">
        <v>13284771</v>
      </c>
    </row>
    <row r="328" spans="1:4" x14ac:dyDescent="0.35">
      <c r="A328" t="s">
        <v>3</v>
      </c>
      <c r="B328" t="s">
        <v>88</v>
      </c>
      <c r="C328" t="s">
        <v>38</v>
      </c>
      <c r="D328" s="6">
        <v>41107777</v>
      </c>
    </row>
    <row r="329" spans="1:4" x14ac:dyDescent="0.35">
      <c r="A329" t="s">
        <v>4</v>
      </c>
      <c r="B329" t="s">
        <v>88</v>
      </c>
      <c r="C329" t="s">
        <v>38</v>
      </c>
      <c r="D329" s="6">
        <v>15826264</v>
      </c>
    </row>
    <row r="330" spans="1:4" x14ac:dyDescent="0.35">
      <c r="A330" t="s">
        <v>5</v>
      </c>
      <c r="B330" t="s">
        <v>88</v>
      </c>
      <c r="C330" t="s">
        <v>38</v>
      </c>
      <c r="D330" s="6">
        <v>38996175</v>
      </c>
    </row>
    <row r="331" spans="1:4" x14ac:dyDescent="0.35">
      <c r="A331" t="s">
        <v>6</v>
      </c>
      <c r="B331" t="s">
        <v>88</v>
      </c>
      <c r="C331" t="s">
        <v>38</v>
      </c>
      <c r="D331" s="6">
        <v>0</v>
      </c>
    </row>
    <row r="332" spans="1:4" x14ac:dyDescent="0.35">
      <c r="A332" t="s">
        <v>12</v>
      </c>
      <c r="B332" t="s">
        <v>88</v>
      </c>
      <c r="C332" t="s">
        <v>38</v>
      </c>
      <c r="D332" s="6">
        <v>2557997</v>
      </c>
    </row>
    <row r="333" spans="1:4" x14ac:dyDescent="0.35">
      <c r="A333" t="s">
        <v>13</v>
      </c>
      <c r="B333" t="s">
        <v>88</v>
      </c>
      <c r="C333" t="s">
        <v>38</v>
      </c>
      <c r="D333" s="6">
        <v>16483776</v>
      </c>
    </row>
    <row r="334" spans="1:4" x14ac:dyDescent="0.35">
      <c r="A334" t="s">
        <v>14</v>
      </c>
      <c r="B334" t="s">
        <v>88</v>
      </c>
      <c r="C334" t="s">
        <v>38</v>
      </c>
      <c r="D334" s="6">
        <v>7959318</v>
      </c>
    </row>
    <row r="335" spans="1:4" x14ac:dyDescent="0.35">
      <c r="A335" t="s">
        <v>15</v>
      </c>
      <c r="B335" t="s">
        <v>88</v>
      </c>
      <c r="C335" t="s">
        <v>38</v>
      </c>
      <c r="D335" s="6">
        <v>0</v>
      </c>
    </row>
    <row r="336" spans="1:4" x14ac:dyDescent="0.35">
      <c r="A336" t="s">
        <v>16</v>
      </c>
      <c r="B336" t="s">
        <v>88</v>
      </c>
      <c r="C336" t="s">
        <v>38</v>
      </c>
      <c r="D336" s="6">
        <v>0</v>
      </c>
    </row>
    <row r="337" spans="1:4" x14ac:dyDescent="0.35">
      <c r="A337" t="s">
        <v>17</v>
      </c>
      <c r="B337" t="s">
        <v>88</v>
      </c>
      <c r="C337" t="s">
        <v>38</v>
      </c>
      <c r="D337" s="6">
        <v>2188758</v>
      </c>
    </row>
    <row r="338" spans="1:4" x14ac:dyDescent="0.35">
      <c r="A338" t="s">
        <v>1</v>
      </c>
      <c r="B338" t="s">
        <v>92</v>
      </c>
      <c r="C338" t="s">
        <v>39</v>
      </c>
      <c r="D338" s="6">
        <v>9559298</v>
      </c>
    </row>
    <row r="339" spans="1:4" x14ac:dyDescent="0.35">
      <c r="A339" t="s">
        <v>2</v>
      </c>
      <c r="B339" t="s">
        <v>92</v>
      </c>
      <c r="C339" t="s">
        <v>39</v>
      </c>
      <c r="D339" s="6">
        <v>2625760</v>
      </c>
    </row>
    <row r="340" spans="1:4" x14ac:dyDescent="0.35">
      <c r="A340" t="s">
        <v>3</v>
      </c>
      <c r="B340" t="s">
        <v>92</v>
      </c>
      <c r="C340" t="s">
        <v>39</v>
      </c>
      <c r="D340" s="6">
        <v>5312961</v>
      </c>
    </row>
    <row r="341" spans="1:4" x14ac:dyDescent="0.35">
      <c r="A341" t="s">
        <v>4</v>
      </c>
      <c r="B341" t="s">
        <v>92</v>
      </c>
      <c r="C341" t="s">
        <v>39</v>
      </c>
      <c r="D341" s="6">
        <v>670591</v>
      </c>
    </row>
    <row r="342" spans="1:4" x14ac:dyDescent="0.35">
      <c r="A342" t="s">
        <v>5</v>
      </c>
      <c r="B342" t="s">
        <v>92</v>
      </c>
      <c r="C342" t="s">
        <v>39</v>
      </c>
      <c r="D342" s="6">
        <v>4129369</v>
      </c>
    </row>
    <row r="343" spans="1:4" x14ac:dyDescent="0.35">
      <c r="A343" t="s">
        <v>6</v>
      </c>
      <c r="B343" t="s">
        <v>92</v>
      </c>
      <c r="C343" t="s">
        <v>39</v>
      </c>
      <c r="D343" s="6">
        <v>262104</v>
      </c>
    </row>
    <row r="344" spans="1:4" x14ac:dyDescent="0.35">
      <c r="A344" t="s">
        <v>12</v>
      </c>
      <c r="B344" t="s">
        <v>92</v>
      </c>
      <c r="C344" t="s">
        <v>39</v>
      </c>
      <c r="D344" s="6">
        <v>322592</v>
      </c>
    </row>
    <row r="345" spans="1:4" x14ac:dyDescent="0.35">
      <c r="A345" t="s">
        <v>13</v>
      </c>
      <c r="B345" t="s">
        <v>92</v>
      </c>
      <c r="C345" t="s">
        <v>39</v>
      </c>
      <c r="D345" s="6">
        <v>3852775</v>
      </c>
    </row>
    <row r="346" spans="1:4" x14ac:dyDescent="0.35">
      <c r="A346" t="s">
        <v>14</v>
      </c>
      <c r="B346" t="s">
        <v>92</v>
      </c>
      <c r="C346" t="s">
        <v>39</v>
      </c>
      <c r="D346" s="6">
        <v>1654972</v>
      </c>
    </row>
    <row r="347" spans="1:4" x14ac:dyDescent="0.35">
      <c r="A347" t="s">
        <v>15</v>
      </c>
      <c r="B347" t="s">
        <v>92</v>
      </c>
      <c r="C347" t="s">
        <v>39</v>
      </c>
      <c r="D347" s="6">
        <v>0</v>
      </c>
    </row>
    <row r="348" spans="1:4" x14ac:dyDescent="0.35">
      <c r="A348" t="s">
        <v>16</v>
      </c>
      <c r="B348" t="s">
        <v>92</v>
      </c>
      <c r="C348" t="s">
        <v>39</v>
      </c>
      <c r="D348" s="6">
        <v>314000</v>
      </c>
    </row>
    <row r="349" spans="1:4" x14ac:dyDescent="0.35">
      <c r="A349" t="s">
        <v>17</v>
      </c>
      <c r="B349" t="s">
        <v>92</v>
      </c>
      <c r="C349" t="s">
        <v>39</v>
      </c>
      <c r="D349" s="6">
        <v>55900</v>
      </c>
    </row>
    <row r="350" spans="1:4" x14ac:dyDescent="0.35">
      <c r="A350" t="s">
        <v>1</v>
      </c>
      <c r="B350" t="s">
        <v>100</v>
      </c>
      <c r="C350" t="s">
        <v>40</v>
      </c>
      <c r="D350" s="6">
        <v>6673424</v>
      </c>
    </row>
    <row r="351" spans="1:4" x14ac:dyDescent="0.35">
      <c r="A351" t="s">
        <v>2</v>
      </c>
      <c r="B351" t="s">
        <v>100</v>
      </c>
      <c r="C351" t="s">
        <v>40</v>
      </c>
      <c r="D351" s="6">
        <v>2101849</v>
      </c>
    </row>
    <row r="352" spans="1:4" x14ac:dyDescent="0.35">
      <c r="A352" t="s">
        <v>3</v>
      </c>
      <c r="B352" t="s">
        <v>100</v>
      </c>
      <c r="C352" t="s">
        <v>40</v>
      </c>
      <c r="D352" s="6">
        <v>763047</v>
      </c>
    </row>
    <row r="353" spans="1:4" x14ac:dyDescent="0.35">
      <c r="A353" t="s">
        <v>4</v>
      </c>
      <c r="B353" t="s">
        <v>100</v>
      </c>
      <c r="C353" t="s">
        <v>40</v>
      </c>
      <c r="D353" s="6">
        <v>248103</v>
      </c>
    </row>
    <row r="354" spans="1:4" x14ac:dyDescent="0.35">
      <c r="A354" t="s">
        <v>5</v>
      </c>
      <c r="B354" t="s">
        <v>100</v>
      </c>
      <c r="C354" t="s">
        <v>40</v>
      </c>
      <c r="D354" s="6">
        <v>1587671</v>
      </c>
    </row>
    <row r="355" spans="1:4" x14ac:dyDescent="0.35">
      <c r="A355" t="s">
        <v>6</v>
      </c>
      <c r="B355" t="s">
        <v>100</v>
      </c>
      <c r="C355" t="s">
        <v>40</v>
      </c>
      <c r="D355" s="6">
        <v>39660</v>
      </c>
    </row>
    <row r="356" spans="1:4" x14ac:dyDescent="0.35">
      <c r="A356" t="s">
        <v>12</v>
      </c>
      <c r="B356" t="s">
        <v>100</v>
      </c>
      <c r="C356" t="s">
        <v>40</v>
      </c>
      <c r="D356" s="6">
        <v>259970</v>
      </c>
    </row>
    <row r="357" spans="1:4" x14ac:dyDescent="0.35">
      <c r="A357" t="s">
        <v>13</v>
      </c>
      <c r="B357" t="s">
        <v>100</v>
      </c>
      <c r="C357" t="s">
        <v>40</v>
      </c>
      <c r="D357" s="6">
        <v>1283644</v>
      </c>
    </row>
    <row r="358" spans="1:4" x14ac:dyDescent="0.35">
      <c r="A358" t="s">
        <v>14</v>
      </c>
      <c r="B358" t="s">
        <v>100</v>
      </c>
      <c r="C358" t="s">
        <v>40</v>
      </c>
      <c r="D358" s="6">
        <v>1274212</v>
      </c>
    </row>
    <row r="359" spans="1:4" x14ac:dyDescent="0.35">
      <c r="A359" t="s">
        <v>15</v>
      </c>
      <c r="B359" t="s">
        <v>100</v>
      </c>
      <c r="C359" t="s">
        <v>40</v>
      </c>
      <c r="D359" s="6">
        <v>0</v>
      </c>
    </row>
    <row r="360" spans="1:4" x14ac:dyDescent="0.35">
      <c r="A360" t="s">
        <v>16</v>
      </c>
      <c r="B360" t="s">
        <v>100</v>
      </c>
      <c r="C360" t="s">
        <v>40</v>
      </c>
      <c r="D360" s="6">
        <v>0</v>
      </c>
    </row>
    <row r="361" spans="1:4" x14ac:dyDescent="0.35">
      <c r="A361" t="s">
        <v>17</v>
      </c>
      <c r="B361" t="s">
        <v>100</v>
      </c>
      <c r="C361" t="s">
        <v>40</v>
      </c>
      <c r="D361" s="6">
        <v>109400</v>
      </c>
    </row>
    <row r="362" spans="1:4" x14ac:dyDescent="0.35">
      <c r="A362" t="s">
        <v>1</v>
      </c>
      <c r="B362" t="s">
        <v>101</v>
      </c>
      <c r="C362" t="s">
        <v>41</v>
      </c>
      <c r="D362" s="6">
        <v>624945</v>
      </c>
    </row>
    <row r="363" spans="1:4" x14ac:dyDescent="0.35">
      <c r="A363" t="s">
        <v>2</v>
      </c>
      <c r="B363" t="s">
        <v>101</v>
      </c>
      <c r="C363" t="s">
        <v>41</v>
      </c>
      <c r="D363" s="6">
        <v>251571</v>
      </c>
    </row>
    <row r="364" spans="1:4" x14ac:dyDescent="0.35">
      <c r="A364" t="s">
        <v>3</v>
      </c>
      <c r="B364" t="s">
        <v>101</v>
      </c>
      <c r="C364" t="s">
        <v>41</v>
      </c>
      <c r="D364" s="6">
        <v>251083</v>
      </c>
    </row>
    <row r="365" spans="1:4" x14ac:dyDescent="0.35">
      <c r="A365" t="s">
        <v>4</v>
      </c>
      <c r="B365" t="s">
        <v>101</v>
      </c>
      <c r="C365" t="s">
        <v>41</v>
      </c>
      <c r="D365" s="6">
        <v>320034</v>
      </c>
    </row>
    <row r="366" spans="1:4" x14ac:dyDescent="0.35">
      <c r="A366" t="s">
        <v>5</v>
      </c>
      <c r="B366" t="s">
        <v>101</v>
      </c>
      <c r="C366" t="s">
        <v>41</v>
      </c>
      <c r="D366" s="6">
        <v>94023</v>
      </c>
    </row>
    <row r="367" spans="1:4" x14ac:dyDescent="0.35">
      <c r="A367" t="s">
        <v>6</v>
      </c>
      <c r="B367" t="s">
        <v>101</v>
      </c>
      <c r="C367" t="s">
        <v>41</v>
      </c>
      <c r="D367" s="6">
        <v>57350</v>
      </c>
    </row>
    <row r="368" spans="1:4" x14ac:dyDescent="0.35">
      <c r="A368" t="s">
        <v>12</v>
      </c>
      <c r="B368" t="s">
        <v>101</v>
      </c>
      <c r="C368" t="s">
        <v>41</v>
      </c>
      <c r="D368" s="6">
        <v>2270</v>
      </c>
    </row>
    <row r="369" spans="1:4" x14ac:dyDescent="0.35">
      <c r="A369" t="s">
        <v>13</v>
      </c>
      <c r="B369" t="s">
        <v>101</v>
      </c>
      <c r="C369" t="s">
        <v>41</v>
      </c>
      <c r="D369" s="6">
        <v>445525</v>
      </c>
    </row>
    <row r="370" spans="1:4" x14ac:dyDescent="0.35">
      <c r="A370" t="s">
        <v>14</v>
      </c>
      <c r="B370" t="s">
        <v>101</v>
      </c>
      <c r="C370" t="s">
        <v>41</v>
      </c>
      <c r="D370" s="6">
        <v>724212</v>
      </c>
    </row>
    <row r="371" spans="1:4" x14ac:dyDescent="0.35">
      <c r="A371" t="s">
        <v>15</v>
      </c>
      <c r="B371" t="s">
        <v>101</v>
      </c>
      <c r="C371" t="s">
        <v>41</v>
      </c>
      <c r="D371" s="6">
        <v>0</v>
      </c>
    </row>
    <row r="372" spans="1:4" x14ac:dyDescent="0.35">
      <c r="A372" t="s">
        <v>16</v>
      </c>
      <c r="B372" t="s">
        <v>101</v>
      </c>
      <c r="C372" t="s">
        <v>41</v>
      </c>
      <c r="D372" s="6">
        <v>0</v>
      </c>
    </row>
    <row r="373" spans="1:4" x14ac:dyDescent="0.35">
      <c r="A373" t="s">
        <v>17</v>
      </c>
      <c r="B373" t="s">
        <v>101</v>
      </c>
      <c r="C373" t="s">
        <v>41</v>
      </c>
      <c r="D373" s="6">
        <v>0</v>
      </c>
    </row>
    <row r="374" spans="1:4" x14ac:dyDescent="0.35">
      <c r="A374" t="s">
        <v>1</v>
      </c>
      <c r="B374" t="s">
        <v>102</v>
      </c>
      <c r="C374" t="s">
        <v>42</v>
      </c>
      <c r="D374" s="6">
        <v>8770210</v>
      </c>
    </row>
    <row r="375" spans="1:4" x14ac:dyDescent="0.35">
      <c r="A375" t="s">
        <v>2</v>
      </c>
      <c r="B375" t="s">
        <v>102</v>
      </c>
      <c r="C375" t="s">
        <v>42</v>
      </c>
      <c r="D375" s="6">
        <v>1375434</v>
      </c>
    </row>
    <row r="376" spans="1:4" x14ac:dyDescent="0.35">
      <c r="A376" t="s">
        <v>3</v>
      </c>
      <c r="B376" t="s">
        <v>102</v>
      </c>
      <c r="C376" t="s">
        <v>42</v>
      </c>
      <c r="D376" s="6">
        <v>813191</v>
      </c>
    </row>
    <row r="377" spans="1:4" x14ac:dyDescent="0.35">
      <c r="A377" t="s">
        <v>4</v>
      </c>
      <c r="B377" t="s">
        <v>102</v>
      </c>
      <c r="C377" t="s">
        <v>42</v>
      </c>
      <c r="D377" s="6">
        <v>149070</v>
      </c>
    </row>
    <row r="378" spans="1:4" x14ac:dyDescent="0.35">
      <c r="A378" t="s">
        <v>5</v>
      </c>
      <c r="B378" t="s">
        <v>102</v>
      </c>
      <c r="C378" t="s">
        <v>42</v>
      </c>
      <c r="D378" s="6">
        <v>1280859</v>
      </c>
    </row>
    <row r="379" spans="1:4" x14ac:dyDescent="0.35">
      <c r="A379" t="s">
        <v>6</v>
      </c>
      <c r="B379" t="s">
        <v>102</v>
      </c>
      <c r="C379" t="s">
        <v>42</v>
      </c>
      <c r="D379" s="6">
        <v>153282</v>
      </c>
    </row>
    <row r="380" spans="1:4" x14ac:dyDescent="0.35">
      <c r="A380" t="s">
        <v>12</v>
      </c>
      <c r="B380" t="s">
        <v>102</v>
      </c>
      <c r="C380" t="s">
        <v>42</v>
      </c>
      <c r="D380" s="6">
        <v>255995</v>
      </c>
    </row>
    <row r="381" spans="1:4" x14ac:dyDescent="0.35">
      <c r="A381" t="s">
        <v>13</v>
      </c>
      <c r="B381" t="s">
        <v>102</v>
      </c>
      <c r="C381" t="s">
        <v>42</v>
      </c>
      <c r="D381" s="6">
        <v>1027544</v>
      </c>
    </row>
    <row r="382" spans="1:4" x14ac:dyDescent="0.35">
      <c r="A382" t="s">
        <v>14</v>
      </c>
      <c r="B382" t="s">
        <v>102</v>
      </c>
      <c r="C382" t="s">
        <v>42</v>
      </c>
      <c r="D382" s="6">
        <v>1038990</v>
      </c>
    </row>
    <row r="383" spans="1:4" x14ac:dyDescent="0.35">
      <c r="A383" t="s">
        <v>15</v>
      </c>
      <c r="B383" t="s">
        <v>102</v>
      </c>
      <c r="C383" t="s">
        <v>42</v>
      </c>
      <c r="D383" s="6">
        <v>0</v>
      </c>
    </row>
    <row r="384" spans="1:4" x14ac:dyDescent="0.35">
      <c r="A384" t="s">
        <v>16</v>
      </c>
      <c r="B384" t="s">
        <v>102</v>
      </c>
      <c r="C384" t="s">
        <v>42</v>
      </c>
      <c r="D384" s="6">
        <v>0</v>
      </c>
    </row>
    <row r="385" spans="1:4" x14ac:dyDescent="0.35">
      <c r="A385" t="s">
        <v>17</v>
      </c>
      <c r="B385" t="s">
        <v>102</v>
      </c>
      <c r="C385" t="s">
        <v>42</v>
      </c>
      <c r="D385" s="6">
        <v>63300</v>
      </c>
    </row>
    <row r="386" spans="1:4" x14ac:dyDescent="0.35">
      <c r="A386" t="s">
        <v>1</v>
      </c>
      <c r="B386" t="s">
        <v>104</v>
      </c>
      <c r="C386" t="s">
        <v>43</v>
      </c>
      <c r="D386" s="6">
        <v>0</v>
      </c>
    </row>
    <row r="387" spans="1:4" x14ac:dyDescent="0.35">
      <c r="A387" t="s">
        <v>2</v>
      </c>
      <c r="B387" t="s">
        <v>104</v>
      </c>
      <c r="C387" t="s">
        <v>43</v>
      </c>
      <c r="D387" s="6">
        <v>0</v>
      </c>
    </row>
    <row r="388" spans="1:4" x14ac:dyDescent="0.35">
      <c r="A388" t="s">
        <v>3</v>
      </c>
      <c r="B388" t="s">
        <v>104</v>
      </c>
      <c r="C388" t="s">
        <v>43</v>
      </c>
      <c r="D388" s="6">
        <v>0</v>
      </c>
    </row>
    <row r="389" spans="1:4" x14ac:dyDescent="0.35">
      <c r="A389" t="s">
        <v>4</v>
      </c>
      <c r="B389" t="s">
        <v>104</v>
      </c>
      <c r="C389" t="s">
        <v>43</v>
      </c>
      <c r="D389" s="6">
        <v>0</v>
      </c>
    </row>
    <row r="390" spans="1:4" x14ac:dyDescent="0.35">
      <c r="A390" t="s">
        <v>5</v>
      </c>
      <c r="B390" t="s">
        <v>104</v>
      </c>
      <c r="C390" t="s">
        <v>43</v>
      </c>
      <c r="D390" s="6">
        <v>53974</v>
      </c>
    </row>
    <row r="391" spans="1:4" x14ac:dyDescent="0.35">
      <c r="A391" t="s">
        <v>6</v>
      </c>
      <c r="B391" t="s">
        <v>104</v>
      </c>
      <c r="C391" t="s">
        <v>43</v>
      </c>
      <c r="D391" s="6">
        <v>0</v>
      </c>
    </row>
    <row r="392" spans="1:4" x14ac:dyDescent="0.35">
      <c r="A392" t="s">
        <v>12</v>
      </c>
      <c r="B392" t="s">
        <v>104</v>
      </c>
      <c r="C392" t="s">
        <v>43</v>
      </c>
      <c r="D392" s="6">
        <v>0</v>
      </c>
    </row>
    <row r="393" spans="1:4" x14ac:dyDescent="0.35">
      <c r="A393" t="s">
        <v>13</v>
      </c>
      <c r="B393" t="s">
        <v>104</v>
      </c>
      <c r="C393" t="s">
        <v>43</v>
      </c>
      <c r="D393" s="6">
        <v>0</v>
      </c>
    </row>
    <row r="394" spans="1:4" x14ac:dyDescent="0.35">
      <c r="A394" t="s">
        <v>14</v>
      </c>
      <c r="B394" t="s">
        <v>104</v>
      </c>
      <c r="C394" t="s">
        <v>43</v>
      </c>
      <c r="D394" s="6">
        <v>1872647</v>
      </c>
    </row>
    <row r="395" spans="1:4" x14ac:dyDescent="0.35">
      <c r="A395" t="s">
        <v>15</v>
      </c>
      <c r="B395" t="s">
        <v>104</v>
      </c>
      <c r="C395" t="s">
        <v>43</v>
      </c>
      <c r="D395" s="6">
        <v>0</v>
      </c>
    </row>
    <row r="396" spans="1:4" x14ac:dyDescent="0.35">
      <c r="A396" t="s">
        <v>16</v>
      </c>
      <c r="B396" t="s">
        <v>104</v>
      </c>
      <c r="C396" t="s">
        <v>43</v>
      </c>
      <c r="D396" s="6">
        <v>0</v>
      </c>
    </row>
    <row r="397" spans="1:4" x14ac:dyDescent="0.35">
      <c r="A397" t="s">
        <v>17</v>
      </c>
      <c r="B397" t="s">
        <v>104</v>
      </c>
      <c r="C397" t="s">
        <v>43</v>
      </c>
      <c r="D397" s="6">
        <v>0</v>
      </c>
    </row>
    <row r="398" spans="1:4" x14ac:dyDescent="0.35">
      <c r="A398" t="s">
        <v>1</v>
      </c>
      <c r="B398" t="s">
        <v>108</v>
      </c>
      <c r="C398" t="s">
        <v>44</v>
      </c>
      <c r="D398" s="6">
        <v>994389</v>
      </c>
    </row>
    <row r="399" spans="1:4" x14ac:dyDescent="0.35">
      <c r="A399" t="s">
        <v>2</v>
      </c>
      <c r="B399" t="s">
        <v>108</v>
      </c>
      <c r="C399" t="s">
        <v>44</v>
      </c>
      <c r="D399" s="6">
        <v>1312901</v>
      </c>
    </row>
    <row r="400" spans="1:4" x14ac:dyDescent="0.35">
      <c r="A400" t="s">
        <v>3</v>
      </c>
      <c r="B400" t="s">
        <v>108</v>
      </c>
      <c r="C400" t="s">
        <v>44</v>
      </c>
      <c r="D400" s="6">
        <v>1191013</v>
      </c>
    </row>
    <row r="401" spans="1:4" x14ac:dyDescent="0.35">
      <c r="A401" t="s">
        <v>4</v>
      </c>
      <c r="B401" t="s">
        <v>108</v>
      </c>
      <c r="C401" t="s">
        <v>44</v>
      </c>
      <c r="D401" s="6">
        <v>9968055</v>
      </c>
    </row>
    <row r="402" spans="1:4" x14ac:dyDescent="0.35">
      <c r="A402" t="s">
        <v>5</v>
      </c>
      <c r="B402" t="s">
        <v>108</v>
      </c>
      <c r="C402" t="s">
        <v>44</v>
      </c>
      <c r="D402" s="6">
        <v>453022</v>
      </c>
    </row>
    <row r="403" spans="1:4" x14ac:dyDescent="0.35">
      <c r="A403" t="s">
        <v>6</v>
      </c>
      <c r="B403" t="s">
        <v>108</v>
      </c>
      <c r="C403" t="s">
        <v>44</v>
      </c>
      <c r="D403" s="6">
        <v>0</v>
      </c>
    </row>
    <row r="404" spans="1:4" x14ac:dyDescent="0.35">
      <c r="A404" t="s">
        <v>12</v>
      </c>
      <c r="B404" t="s">
        <v>108</v>
      </c>
      <c r="C404" t="s">
        <v>44</v>
      </c>
      <c r="D404" s="6">
        <v>0</v>
      </c>
    </row>
    <row r="405" spans="1:4" x14ac:dyDescent="0.35">
      <c r="A405" t="s">
        <v>13</v>
      </c>
      <c r="B405" t="s">
        <v>108</v>
      </c>
      <c r="C405" t="s">
        <v>44</v>
      </c>
      <c r="D405" s="6">
        <v>609812</v>
      </c>
    </row>
    <row r="406" spans="1:4" x14ac:dyDescent="0.35">
      <c r="A406" t="s">
        <v>14</v>
      </c>
      <c r="B406" t="s">
        <v>108</v>
      </c>
      <c r="C406" t="s">
        <v>44</v>
      </c>
      <c r="D406" s="6">
        <v>154270</v>
      </c>
    </row>
    <row r="407" spans="1:4" x14ac:dyDescent="0.35">
      <c r="A407" t="s">
        <v>15</v>
      </c>
      <c r="B407" t="s">
        <v>108</v>
      </c>
      <c r="C407" t="s">
        <v>44</v>
      </c>
      <c r="D407" s="6">
        <v>0</v>
      </c>
    </row>
    <row r="408" spans="1:4" x14ac:dyDescent="0.35">
      <c r="A408" t="s">
        <v>16</v>
      </c>
      <c r="B408" t="s">
        <v>108</v>
      </c>
      <c r="C408" t="s">
        <v>44</v>
      </c>
      <c r="D408" s="6">
        <v>0</v>
      </c>
    </row>
    <row r="409" spans="1:4" x14ac:dyDescent="0.35">
      <c r="A409" t="s">
        <v>17</v>
      </c>
      <c r="B409" t="s">
        <v>108</v>
      </c>
      <c r="C409" t="s">
        <v>44</v>
      </c>
      <c r="D409" s="6">
        <v>0</v>
      </c>
    </row>
    <row r="410" spans="1:4" x14ac:dyDescent="0.35">
      <c r="A410" t="s">
        <v>1</v>
      </c>
      <c r="B410" t="s">
        <v>105</v>
      </c>
      <c r="C410" t="s">
        <v>45</v>
      </c>
      <c r="D410" s="6">
        <v>13073563</v>
      </c>
    </row>
    <row r="411" spans="1:4" x14ac:dyDescent="0.35">
      <c r="A411" t="s">
        <v>2</v>
      </c>
      <c r="B411" t="s">
        <v>105</v>
      </c>
      <c r="C411" t="s">
        <v>45</v>
      </c>
      <c r="D411" s="6">
        <v>4322766</v>
      </c>
    </row>
    <row r="412" spans="1:4" x14ac:dyDescent="0.35">
      <c r="A412" t="s">
        <v>3</v>
      </c>
      <c r="B412" t="s">
        <v>105</v>
      </c>
      <c r="C412" t="s">
        <v>45</v>
      </c>
      <c r="D412" s="6">
        <v>4631049</v>
      </c>
    </row>
    <row r="413" spans="1:4" x14ac:dyDescent="0.35">
      <c r="A413" t="s">
        <v>4</v>
      </c>
      <c r="B413" t="s">
        <v>105</v>
      </c>
      <c r="C413" t="s">
        <v>45</v>
      </c>
      <c r="D413" s="6">
        <v>0</v>
      </c>
    </row>
    <row r="414" spans="1:4" x14ac:dyDescent="0.35">
      <c r="A414" t="s">
        <v>5</v>
      </c>
      <c r="B414" t="s">
        <v>105</v>
      </c>
      <c r="C414" t="s">
        <v>45</v>
      </c>
      <c r="D414" s="6">
        <v>1067469</v>
      </c>
    </row>
    <row r="415" spans="1:4" x14ac:dyDescent="0.35">
      <c r="A415" t="s">
        <v>6</v>
      </c>
      <c r="B415" t="s">
        <v>105</v>
      </c>
      <c r="C415" t="s">
        <v>45</v>
      </c>
      <c r="D415" s="6">
        <v>8480</v>
      </c>
    </row>
    <row r="416" spans="1:4" x14ac:dyDescent="0.35">
      <c r="A416" t="s">
        <v>12</v>
      </c>
      <c r="B416" t="s">
        <v>105</v>
      </c>
      <c r="C416" t="s">
        <v>45</v>
      </c>
      <c r="D416" s="6">
        <v>379985</v>
      </c>
    </row>
    <row r="417" spans="1:4" x14ac:dyDescent="0.35">
      <c r="A417" t="s">
        <v>13</v>
      </c>
      <c r="B417" t="s">
        <v>105</v>
      </c>
      <c r="C417" t="s">
        <v>45</v>
      </c>
      <c r="D417" s="6">
        <v>3162800</v>
      </c>
    </row>
    <row r="418" spans="1:4" x14ac:dyDescent="0.35">
      <c r="A418" t="s">
        <v>14</v>
      </c>
      <c r="B418" t="s">
        <v>105</v>
      </c>
      <c r="C418" t="s">
        <v>45</v>
      </c>
      <c r="D418" s="6">
        <v>194252</v>
      </c>
    </row>
    <row r="419" spans="1:4" x14ac:dyDescent="0.35">
      <c r="A419" t="s">
        <v>15</v>
      </c>
      <c r="B419" t="s">
        <v>105</v>
      </c>
      <c r="C419" t="s">
        <v>45</v>
      </c>
      <c r="D419" s="6">
        <v>0</v>
      </c>
    </row>
    <row r="420" spans="1:4" x14ac:dyDescent="0.35">
      <c r="A420" t="s">
        <v>16</v>
      </c>
      <c r="B420" t="s">
        <v>105</v>
      </c>
      <c r="C420" t="s">
        <v>45</v>
      </c>
      <c r="D420" s="6">
        <v>0</v>
      </c>
    </row>
    <row r="421" spans="1:4" x14ac:dyDescent="0.35">
      <c r="A421" t="s">
        <v>17</v>
      </c>
      <c r="B421" t="s">
        <v>105</v>
      </c>
      <c r="C421" t="s">
        <v>45</v>
      </c>
      <c r="D421" s="6">
        <v>0</v>
      </c>
    </row>
    <row r="422" spans="1:4" x14ac:dyDescent="0.35">
      <c r="A422" t="s">
        <v>1</v>
      </c>
      <c r="B422" t="s">
        <v>106</v>
      </c>
      <c r="C422" t="s">
        <v>46</v>
      </c>
      <c r="D422" s="6">
        <v>135687444</v>
      </c>
    </row>
    <row r="423" spans="1:4" x14ac:dyDescent="0.35">
      <c r="A423" t="s">
        <v>2</v>
      </c>
      <c r="B423" t="s">
        <v>106</v>
      </c>
      <c r="C423" t="s">
        <v>46</v>
      </c>
      <c r="D423" s="6">
        <v>58397154</v>
      </c>
    </row>
    <row r="424" spans="1:4" x14ac:dyDescent="0.35">
      <c r="A424" t="s">
        <v>3</v>
      </c>
      <c r="B424" t="s">
        <v>106</v>
      </c>
      <c r="C424" t="s">
        <v>46</v>
      </c>
      <c r="D424" s="6">
        <v>47408742</v>
      </c>
    </row>
    <row r="425" spans="1:4" x14ac:dyDescent="0.35">
      <c r="A425" t="s">
        <v>4</v>
      </c>
      <c r="B425" t="s">
        <v>106</v>
      </c>
      <c r="C425" t="s">
        <v>46</v>
      </c>
      <c r="D425" s="6">
        <v>30084838</v>
      </c>
    </row>
    <row r="426" spans="1:4" x14ac:dyDescent="0.35">
      <c r="A426" t="s">
        <v>5</v>
      </c>
      <c r="B426" t="s">
        <v>106</v>
      </c>
      <c r="C426" t="s">
        <v>46</v>
      </c>
      <c r="D426" s="6">
        <v>60923868</v>
      </c>
    </row>
    <row r="427" spans="1:4" x14ac:dyDescent="0.35">
      <c r="A427" t="s">
        <v>6</v>
      </c>
      <c r="B427" t="s">
        <v>106</v>
      </c>
      <c r="C427" t="s">
        <v>46</v>
      </c>
      <c r="D427" s="6">
        <v>16923821</v>
      </c>
    </row>
    <row r="428" spans="1:4" x14ac:dyDescent="0.35">
      <c r="A428" t="s">
        <v>12</v>
      </c>
      <c r="B428" t="s">
        <v>106</v>
      </c>
      <c r="C428" t="s">
        <v>46</v>
      </c>
      <c r="D428" s="6">
        <v>3917114</v>
      </c>
    </row>
    <row r="429" spans="1:4" x14ac:dyDescent="0.35">
      <c r="A429" t="s">
        <v>13</v>
      </c>
      <c r="B429" t="s">
        <v>106</v>
      </c>
      <c r="C429" t="s">
        <v>46</v>
      </c>
      <c r="D429" s="6">
        <v>25225773</v>
      </c>
    </row>
    <row r="430" spans="1:4" x14ac:dyDescent="0.35">
      <c r="A430" t="s">
        <v>14</v>
      </c>
      <c r="B430" t="s">
        <v>106</v>
      </c>
      <c r="C430" t="s">
        <v>46</v>
      </c>
      <c r="D430" s="6">
        <v>20324733</v>
      </c>
    </row>
    <row r="431" spans="1:4" x14ac:dyDescent="0.35">
      <c r="A431" t="s">
        <v>15</v>
      </c>
      <c r="B431" t="s">
        <v>106</v>
      </c>
      <c r="C431" t="s">
        <v>46</v>
      </c>
      <c r="D431" s="6">
        <v>1619234</v>
      </c>
    </row>
    <row r="432" spans="1:4" x14ac:dyDescent="0.35">
      <c r="A432" t="s">
        <v>16</v>
      </c>
      <c r="B432" t="s">
        <v>106</v>
      </c>
      <c r="C432" t="s">
        <v>46</v>
      </c>
      <c r="D432" s="6">
        <v>0</v>
      </c>
    </row>
    <row r="433" spans="1:4" x14ac:dyDescent="0.35">
      <c r="A433" t="s">
        <v>17</v>
      </c>
      <c r="B433" t="s">
        <v>106</v>
      </c>
      <c r="C433" t="s">
        <v>46</v>
      </c>
      <c r="D433" s="6">
        <v>1238231</v>
      </c>
    </row>
    <row r="434" spans="1:4" x14ac:dyDescent="0.35">
      <c r="A434" t="s">
        <v>1</v>
      </c>
      <c r="B434" t="s">
        <v>107</v>
      </c>
      <c r="C434" t="s">
        <v>47</v>
      </c>
      <c r="D434" s="6">
        <v>989139</v>
      </c>
    </row>
    <row r="435" spans="1:4" x14ac:dyDescent="0.35">
      <c r="A435" t="s">
        <v>2</v>
      </c>
      <c r="B435" t="s">
        <v>107</v>
      </c>
      <c r="C435" t="s">
        <v>47</v>
      </c>
      <c r="D435" s="6">
        <v>4817475</v>
      </c>
    </row>
    <row r="436" spans="1:4" x14ac:dyDescent="0.35">
      <c r="A436" t="s">
        <v>3</v>
      </c>
      <c r="B436" t="s">
        <v>107</v>
      </c>
      <c r="C436" t="s">
        <v>47</v>
      </c>
      <c r="D436" s="6">
        <v>458534</v>
      </c>
    </row>
    <row r="437" spans="1:4" x14ac:dyDescent="0.35">
      <c r="A437" t="s">
        <v>4</v>
      </c>
      <c r="B437" t="s">
        <v>107</v>
      </c>
      <c r="C437" t="s">
        <v>47</v>
      </c>
      <c r="D437" s="6">
        <v>0</v>
      </c>
    </row>
    <row r="438" spans="1:4" x14ac:dyDescent="0.35">
      <c r="A438" t="s">
        <v>5</v>
      </c>
      <c r="B438" t="s">
        <v>107</v>
      </c>
      <c r="C438" t="s">
        <v>47</v>
      </c>
      <c r="D438" s="6">
        <v>1651311</v>
      </c>
    </row>
    <row r="439" spans="1:4" x14ac:dyDescent="0.35">
      <c r="A439" t="s">
        <v>6</v>
      </c>
      <c r="B439" t="s">
        <v>107</v>
      </c>
      <c r="C439" t="s">
        <v>47</v>
      </c>
      <c r="D439" s="6">
        <v>334196</v>
      </c>
    </row>
    <row r="440" spans="1:4" x14ac:dyDescent="0.35">
      <c r="A440" t="s">
        <v>12</v>
      </c>
      <c r="B440" t="s">
        <v>107</v>
      </c>
      <c r="C440" t="s">
        <v>47</v>
      </c>
      <c r="D440" s="6">
        <v>2413300</v>
      </c>
    </row>
    <row r="441" spans="1:4" x14ac:dyDescent="0.35">
      <c r="A441" t="s">
        <v>13</v>
      </c>
      <c r="B441" t="s">
        <v>107</v>
      </c>
      <c r="C441" t="s">
        <v>47</v>
      </c>
      <c r="D441" s="6">
        <v>15252771</v>
      </c>
    </row>
    <row r="442" spans="1:4" x14ac:dyDescent="0.35">
      <c r="A442" t="s">
        <v>14</v>
      </c>
      <c r="B442" t="s">
        <v>107</v>
      </c>
      <c r="C442" t="s">
        <v>47</v>
      </c>
      <c r="D442" s="6">
        <v>8400251</v>
      </c>
    </row>
    <row r="443" spans="1:4" x14ac:dyDescent="0.35">
      <c r="A443" t="s">
        <v>15</v>
      </c>
      <c r="B443" t="s">
        <v>107</v>
      </c>
      <c r="C443" t="s">
        <v>47</v>
      </c>
      <c r="D443" s="6">
        <v>0</v>
      </c>
    </row>
    <row r="444" spans="1:4" x14ac:dyDescent="0.35">
      <c r="A444" t="s">
        <v>16</v>
      </c>
      <c r="B444" t="s">
        <v>107</v>
      </c>
      <c r="C444" t="s">
        <v>47</v>
      </c>
      <c r="D444" s="6">
        <v>0</v>
      </c>
    </row>
    <row r="445" spans="1:4" x14ac:dyDescent="0.35">
      <c r="A445" t="s">
        <v>17</v>
      </c>
      <c r="B445" t="s">
        <v>107</v>
      </c>
      <c r="C445" t="s">
        <v>47</v>
      </c>
      <c r="D445" s="6">
        <v>0</v>
      </c>
    </row>
    <row r="446" spans="1:4" x14ac:dyDescent="0.35">
      <c r="A446" t="s">
        <v>1</v>
      </c>
      <c r="B446" t="s">
        <v>111</v>
      </c>
      <c r="C446" t="s">
        <v>48</v>
      </c>
      <c r="D446" s="6">
        <v>179573</v>
      </c>
    </row>
    <row r="447" spans="1:4" x14ac:dyDescent="0.35">
      <c r="A447" t="s">
        <v>2</v>
      </c>
      <c r="B447" t="s">
        <v>111</v>
      </c>
      <c r="C447" t="s">
        <v>48</v>
      </c>
      <c r="D447" s="6">
        <v>776069</v>
      </c>
    </row>
    <row r="448" spans="1:4" x14ac:dyDescent="0.35">
      <c r="A448" t="s">
        <v>3</v>
      </c>
      <c r="B448" t="s">
        <v>111</v>
      </c>
      <c r="C448" t="s">
        <v>48</v>
      </c>
      <c r="D448" s="6">
        <v>157245</v>
      </c>
    </row>
    <row r="449" spans="1:4" x14ac:dyDescent="0.35">
      <c r="A449" t="s">
        <v>4</v>
      </c>
      <c r="B449" t="s">
        <v>111</v>
      </c>
      <c r="C449" t="s">
        <v>48</v>
      </c>
      <c r="D449" s="6">
        <v>0</v>
      </c>
    </row>
    <row r="450" spans="1:4" x14ac:dyDescent="0.35">
      <c r="A450" t="s">
        <v>5</v>
      </c>
      <c r="B450" t="s">
        <v>111</v>
      </c>
      <c r="C450" t="s">
        <v>48</v>
      </c>
      <c r="D450" s="6">
        <v>268175</v>
      </c>
    </row>
    <row r="451" spans="1:4" x14ac:dyDescent="0.35">
      <c r="A451" t="s">
        <v>6</v>
      </c>
      <c r="B451" t="s">
        <v>111</v>
      </c>
      <c r="C451" t="s">
        <v>48</v>
      </c>
      <c r="D451" s="6">
        <v>0</v>
      </c>
    </row>
    <row r="452" spans="1:4" x14ac:dyDescent="0.35">
      <c r="A452" t="s">
        <v>12</v>
      </c>
      <c r="B452" t="s">
        <v>111</v>
      </c>
      <c r="C452" t="s">
        <v>48</v>
      </c>
      <c r="D452" s="6">
        <v>509469</v>
      </c>
    </row>
    <row r="453" spans="1:4" x14ac:dyDescent="0.35">
      <c r="A453" t="s">
        <v>13</v>
      </c>
      <c r="B453" t="s">
        <v>111</v>
      </c>
      <c r="C453" t="s">
        <v>48</v>
      </c>
      <c r="D453" s="6">
        <v>2308579</v>
      </c>
    </row>
    <row r="454" spans="1:4" x14ac:dyDescent="0.35">
      <c r="A454" t="s">
        <v>14</v>
      </c>
      <c r="B454" t="s">
        <v>111</v>
      </c>
      <c r="C454" t="s">
        <v>48</v>
      </c>
      <c r="D454" s="6">
        <v>1391829</v>
      </c>
    </row>
    <row r="455" spans="1:4" x14ac:dyDescent="0.35">
      <c r="A455" t="s">
        <v>15</v>
      </c>
      <c r="B455" t="s">
        <v>111</v>
      </c>
      <c r="C455" t="s">
        <v>48</v>
      </c>
      <c r="D455" s="6">
        <v>0</v>
      </c>
    </row>
    <row r="456" spans="1:4" x14ac:dyDescent="0.35">
      <c r="A456" t="s">
        <v>16</v>
      </c>
      <c r="B456" t="s">
        <v>111</v>
      </c>
      <c r="C456" t="s">
        <v>48</v>
      </c>
      <c r="D456" s="6">
        <v>0</v>
      </c>
    </row>
    <row r="457" spans="1:4" x14ac:dyDescent="0.35">
      <c r="A457" t="s">
        <v>17</v>
      </c>
      <c r="B457" t="s">
        <v>111</v>
      </c>
      <c r="C457" t="s">
        <v>48</v>
      </c>
      <c r="D457" s="6">
        <v>0</v>
      </c>
    </row>
    <row r="458" spans="1:4" x14ac:dyDescent="0.35">
      <c r="A458" t="s">
        <v>1</v>
      </c>
      <c r="B458" t="s">
        <v>113</v>
      </c>
      <c r="C458" t="s">
        <v>49</v>
      </c>
      <c r="D458" s="6">
        <v>3599091</v>
      </c>
    </row>
    <row r="459" spans="1:4" x14ac:dyDescent="0.35">
      <c r="A459" t="s">
        <v>2</v>
      </c>
      <c r="B459" t="s">
        <v>113</v>
      </c>
      <c r="C459" t="s">
        <v>49</v>
      </c>
      <c r="D459" s="6">
        <v>1086594</v>
      </c>
    </row>
    <row r="460" spans="1:4" x14ac:dyDescent="0.35">
      <c r="A460" t="s">
        <v>3</v>
      </c>
      <c r="B460" t="s">
        <v>113</v>
      </c>
      <c r="C460" t="s">
        <v>49</v>
      </c>
      <c r="D460" s="6">
        <v>683319</v>
      </c>
    </row>
    <row r="461" spans="1:4" x14ac:dyDescent="0.35">
      <c r="A461" t="s">
        <v>4</v>
      </c>
      <c r="B461" t="s">
        <v>113</v>
      </c>
      <c r="C461" t="s">
        <v>49</v>
      </c>
      <c r="D461" s="6">
        <v>279336</v>
      </c>
    </row>
    <row r="462" spans="1:4" x14ac:dyDescent="0.35">
      <c r="A462" t="s">
        <v>5</v>
      </c>
      <c r="B462" t="s">
        <v>113</v>
      </c>
      <c r="C462" t="s">
        <v>49</v>
      </c>
      <c r="D462" s="6">
        <v>1925810</v>
      </c>
    </row>
    <row r="463" spans="1:4" x14ac:dyDescent="0.35">
      <c r="A463" t="s">
        <v>6</v>
      </c>
      <c r="B463" t="s">
        <v>113</v>
      </c>
      <c r="C463" t="s">
        <v>49</v>
      </c>
      <c r="D463" s="6">
        <v>452818</v>
      </c>
    </row>
    <row r="464" spans="1:4" x14ac:dyDescent="0.35">
      <c r="A464" t="s">
        <v>12</v>
      </c>
      <c r="B464" t="s">
        <v>113</v>
      </c>
      <c r="C464" t="s">
        <v>49</v>
      </c>
      <c r="D464" s="6">
        <v>112678</v>
      </c>
    </row>
    <row r="465" spans="1:4" x14ac:dyDescent="0.35">
      <c r="A465" t="s">
        <v>13</v>
      </c>
      <c r="B465" t="s">
        <v>113</v>
      </c>
      <c r="C465" t="s">
        <v>49</v>
      </c>
      <c r="D465" s="6">
        <v>1215269</v>
      </c>
    </row>
    <row r="466" spans="1:4" x14ac:dyDescent="0.35">
      <c r="A466" t="s">
        <v>14</v>
      </c>
      <c r="B466" t="s">
        <v>113</v>
      </c>
      <c r="C466" t="s">
        <v>49</v>
      </c>
      <c r="D466" s="6">
        <v>563791</v>
      </c>
    </row>
    <row r="467" spans="1:4" x14ac:dyDescent="0.35">
      <c r="A467" t="s">
        <v>15</v>
      </c>
      <c r="B467" t="s">
        <v>113</v>
      </c>
      <c r="C467" t="s">
        <v>49</v>
      </c>
      <c r="D467" s="6">
        <v>0</v>
      </c>
    </row>
    <row r="468" spans="1:4" x14ac:dyDescent="0.35">
      <c r="A468" t="s">
        <v>16</v>
      </c>
      <c r="B468" t="s">
        <v>113</v>
      </c>
      <c r="C468" t="s">
        <v>49</v>
      </c>
      <c r="D468" s="6">
        <v>2000</v>
      </c>
    </row>
    <row r="469" spans="1:4" x14ac:dyDescent="0.35">
      <c r="A469" t="s">
        <v>17</v>
      </c>
      <c r="B469" t="s">
        <v>113</v>
      </c>
      <c r="C469" t="s">
        <v>49</v>
      </c>
      <c r="D469" s="6">
        <v>49900</v>
      </c>
    </row>
    <row r="470" spans="1:4" x14ac:dyDescent="0.35">
      <c r="A470" t="s">
        <v>1</v>
      </c>
      <c r="B470" t="s">
        <v>112</v>
      </c>
      <c r="C470" t="s">
        <v>50</v>
      </c>
      <c r="D470" s="6">
        <v>3158909</v>
      </c>
    </row>
    <row r="471" spans="1:4" x14ac:dyDescent="0.35">
      <c r="A471" t="s">
        <v>2</v>
      </c>
      <c r="B471" t="s">
        <v>112</v>
      </c>
      <c r="C471" t="s">
        <v>50</v>
      </c>
      <c r="D471" s="6">
        <v>30745</v>
      </c>
    </row>
    <row r="472" spans="1:4" x14ac:dyDescent="0.35">
      <c r="A472" t="s">
        <v>3</v>
      </c>
      <c r="B472" t="s">
        <v>112</v>
      </c>
      <c r="C472" t="s">
        <v>50</v>
      </c>
      <c r="D472" s="6">
        <v>402798</v>
      </c>
    </row>
    <row r="473" spans="1:4" x14ac:dyDescent="0.35">
      <c r="A473" t="s">
        <v>4</v>
      </c>
      <c r="B473" t="s">
        <v>112</v>
      </c>
      <c r="C473" t="s">
        <v>50</v>
      </c>
      <c r="D473" s="6">
        <v>0</v>
      </c>
    </row>
    <row r="474" spans="1:4" x14ac:dyDescent="0.35">
      <c r="A474" t="s">
        <v>5</v>
      </c>
      <c r="B474" t="s">
        <v>112</v>
      </c>
      <c r="C474" t="s">
        <v>50</v>
      </c>
      <c r="D474" s="6">
        <v>12549741</v>
      </c>
    </row>
    <row r="475" spans="1:4" x14ac:dyDescent="0.35">
      <c r="A475" t="s">
        <v>6</v>
      </c>
      <c r="B475" t="s">
        <v>112</v>
      </c>
      <c r="C475" t="s">
        <v>50</v>
      </c>
      <c r="D475" s="6">
        <v>33413</v>
      </c>
    </row>
    <row r="476" spans="1:4" x14ac:dyDescent="0.35">
      <c r="A476" t="s">
        <v>12</v>
      </c>
      <c r="B476" t="s">
        <v>112</v>
      </c>
      <c r="C476" t="s">
        <v>50</v>
      </c>
      <c r="D476" s="6">
        <v>103707</v>
      </c>
    </row>
    <row r="477" spans="1:4" x14ac:dyDescent="0.35">
      <c r="A477" t="s">
        <v>13</v>
      </c>
      <c r="B477" t="s">
        <v>112</v>
      </c>
      <c r="C477" t="s">
        <v>50</v>
      </c>
      <c r="D477" s="6">
        <v>489396</v>
      </c>
    </row>
    <row r="478" spans="1:4" x14ac:dyDescent="0.35">
      <c r="A478" t="s">
        <v>14</v>
      </c>
      <c r="B478" t="s">
        <v>112</v>
      </c>
      <c r="C478" t="s">
        <v>50</v>
      </c>
      <c r="D478" s="6">
        <v>39934</v>
      </c>
    </row>
    <row r="479" spans="1:4" x14ac:dyDescent="0.35">
      <c r="A479" t="s">
        <v>15</v>
      </c>
      <c r="B479" t="s">
        <v>112</v>
      </c>
      <c r="C479" t="s">
        <v>50</v>
      </c>
      <c r="D479" s="6">
        <v>4092096</v>
      </c>
    </row>
    <row r="480" spans="1:4" x14ac:dyDescent="0.35">
      <c r="A480" t="s">
        <v>16</v>
      </c>
      <c r="B480" t="s">
        <v>112</v>
      </c>
      <c r="C480" t="s">
        <v>50</v>
      </c>
      <c r="D480" s="6">
        <v>0</v>
      </c>
    </row>
    <row r="481" spans="1:4" x14ac:dyDescent="0.35">
      <c r="A481" t="s">
        <v>17</v>
      </c>
      <c r="B481" t="s">
        <v>112</v>
      </c>
      <c r="C481" t="s">
        <v>50</v>
      </c>
      <c r="D481" s="6">
        <v>0</v>
      </c>
    </row>
    <row r="482" spans="1:4" x14ac:dyDescent="0.35">
      <c r="A482" t="s">
        <v>1</v>
      </c>
      <c r="B482" t="s">
        <v>115</v>
      </c>
      <c r="C482" t="s">
        <v>51</v>
      </c>
      <c r="D482" s="6">
        <v>18607854</v>
      </c>
    </row>
    <row r="483" spans="1:4" x14ac:dyDescent="0.35">
      <c r="A483" t="s">
        <v>2</v>
      </c>
      <c r="B483" t="s">
        <v>115</v>
      </c>
      <c r="C483" t="s">
        <v>51</v>
      </c>
      <c r="D483" s="6">
        <v>758121</v>
      </c>
    </row>
    <row r="484" spans="1:4" x14ac:dyDescent="0.35">
      <c r="A484" t="s">
        <v>3</v>
      </c>
      <c r="B484" t="s">
        <v>115</v>
      </c>
      <c r="C484" t="s">
        <v>51</v>
      </c>
      <c r="D484" s="6">
        <v>2299850</v>
      </c>
    </row>
    <row r="485" spans="1:4" x14ac:dyDescent="0.35">
      <c r="A485" t="s">
        <v>4</v>
      </c>
      <c r="B485" t="s">
        <v>115</v>
      </c>
      <c r="C485" t="s">
        <v>51</v>
      </c>
      <c r="D485" s="6">
        <v>0</v>
      </c>
    </row>
    <row r="486" spans="1:4" x14ac:dyDescent="0.35">
      <c r="A486" t="s">
        <v>5</v>
      </c>
      <c r="B486" t="s">
        <v>115</v>
      </c>
      <c r="C486" t="s">
        <v>51</v>
      </c>
      <c r="D486" s="6">
        <v>1047124</v>
      </c>
    </row>
    <row r="487" spans="1:4" x14ac:dyDescent="0.35">
      <c r="A487" t="s">
        <v>6</v>
      </c>
      <c r="B487" t="s">
        <v>115</v>
      </c>
      <c r="C487" t="s">
        <v>51</v>
      </c>
      <c r="D487" s="6">
        <v>250710</v>
      </c>
    </row>
    <row r="488" spans="1:4" x14ac:dyDescent="0.35">
      <c r="A488" t="s">
        <v>12</v>
      </c>
      <c r="B488" t="s">
        <v>115</v>
      </c>
      <c r="C488" t="s">
        <v>51</v>
      </c>
      <c r="D488" s="6">
        <v>0</v>
      </c>
    </row>
    <row r="489" spans="1:4" x14ac:dyDescent="0.35">
      <c r="A489" t="s">
        <v>13</v>
      </c>
      <c r="B489" t="s">
        <v>115</v>
      </c>
      <c r="C489" t="s">
        <v>51</v>
      </c>
      <c r="D489" s="6">
        <v>289894</v>
      </c>
    </row>
    <row r="490" spans="1:4" x14ac:dyDescent="0.35">
      <c r="A490" t="s">
        <v>14</v>
      </c>
      <c r="B490" t="s">
        <v>115</v>
      </c>
      <c r="C490" t="s">
        <v>51</v>
      </c>
      <c r="D490" s="6">
        <v>775890</v>
      </c>
    </row>
    <row r="491" spans="1:4" x14ac:dyDescent="0.35">
      <c r="A491" t="s">
        <v>15</v>
      </c>
      <c r="B491" t="s">
        <v>115</v>
      </c>
      <c r="C491" t="s">
        <v>51</v>
      </c>
      <c r="D491" s="6">
        <v>0</v>
      </c>
    </row>
    <row r="492" spans="1:4" x14ac:dyDescent="0.35">
      <c r="A492" t="s">
        <v>16</v>
      </c>
      <c r="B492" t="s">
        <v>115</v>
      </c>
      <c r="C492" t="s">
        <v>51</v>
      </c>
      <c r="D492" s="6">
        <v>0</v>
      </c>
    </row>
    <row r="493" spans="1:4" x14ac:dyDescent="0.35">
      <c r="A493" t="s">
        <v>17</v>
      </c>
      <c r="B493" t="s">
        <v>115</v>
      </c>
      <c r="C493" t="s">
        <v>51</v>
      </c>
      <c r="D493" s="6">
        <v>0</v>
      </c>
    </row>
    <row r="494" spans="1:4" x14ac:dyDescent="0.35">
      <c r="A494" t="s">
        <v>1</v>
      </c>
      <c r="B494" t="s">
        <v>114</v>
      </c>
      <c r="C494" t="s">
        <v>52</v>
      </c>
      <c r="D494" s="6">
        <v>626284</v>
      </c>
    </row>
    <row r="495" spans="1:4" x14ac:dyDescent="0.35">
      <c r="A495" t="s">
        <v>2</v>
      </c>
      <c r="B495" t="s">
        <v>114</v>
      </c>
      <c r="C495" t="s">
        <v>52</v>
      </c>
      <c r="D495" s="6">
        <v>345372</v>
      </c>
    </row>
    <row r="496" spans="1:4" x14ac:dyDescent="0.35">
      <c r="A496" t="s">
        <v>3</v>
      </c>
      <c r="B496" t="s">
        <v>114</v>
      </c>
      <c r="C496" t="s">
        <v>52</v>
      </c>
      <c r="D496" s="6">
        <v>441178</v>
      </c>
    </row>
    <row r="497" spans="1:4" x14ac:dyDescent="0.35">
      <c r="A497" t="s">
        <v>4</v>
      </c>
      <c r="B497" t="s">
        <v>114</v>
      </c>
      <c r="C497" t="s">
        <v>52</v>
      </c>
      <c r="D497" s="6">
        <v>8653</v>
      </c>
    </row>
    <row r="498" spans="1:4" x14ac:dyDescent="0.35">
      <c r="A498" t="s">
        <v>5</v>
      </c>
      <c r="B498" t="s">
        <v>114</v>
      </c>
      <c r="C498" t="s">
        <v>52</v>
      </c>
      <c r="D498" s="6">
        <v>222372</v>
      </c>
    </row>
    <row r="499" spans="1:4" x14ac:dyDescent="0.35">
      <c r="A499" t="s">
        <v>6</v>
      </c>
      <c r="B499" t="s">
        <v>114</v>
      </c>
      <c r="C499" t="s">
        <v>52</v>
      </c>
      <c r="D499" s="6">
        <v>11316</v>
      </c>
    </row>
    <row r="500" spans="1:4" x14ac:dyDescent="0.35">
      <c r="A500" t="s">
        <v>12</v>
      </c>
      <c r="B500" t="s">
        <v>114</v>
      </c>
      <c r="C500" t="s">
        <v>52</v>
      </c>
      <c r="D500" s="6">
        <v>9981</v>
      </c>
    </row>
    <row r="501" spans="1:4" x14ac:dyDescent="0.35">
      <c r="A501" t="s">
        <v>13</v>
      </c>
      <c r="B501" t="s">
        <v>114</v>
      </c>
      <c r="C501" t="s">
        <v>52</v>
      </c>
      <c r="D501" s="6">
        <v>747302</v>
      </c>
    </row>
    <row r="502" spans="1:4" x14ac:dyDescent="0.35">
      <c r="A502" t="s">
        <v>14</v>
      </c>
      <c r="B502" t="s">
        <v>114</v>
      </c>
      <c r="C502" t="s">
        <v>52</v>
      </c>
      <c r="D502" s="6">
        <v>462345</v>
      </c>
    </row>
    <row r="503" spans="1:4" x14ac:dyDescent="0.35">
      <c r="A503" t="s">
        <v>15</v>
      </c>
      <c r="B503" t="s">
        <v>114</v>
      </c>
      <c r="C503" t="s">
        <v>52</v>
      </c>
      <c r="D503" s="6">
        <v>0</v>
      </c>
    </row>
    <row r="504" spans="1:4" x14ac:dyDescent="0.35">
      <c r="A504" t="s">
        <v>16</v>
      </c>
      <c r="B504" t="s">
        <v>114</v>
      </c>
      <c r="C504" t="s">
        <v>52</v>
      </c>
      <c r="D504" s="6">
        <v>0</v>
      </c>
    </row>
    <row r="505" spans="1:4" x14ac:dyDescent="0.35">
      <c r="A505" t="s">
        <v>17</v>
      </c>
      <c r="B505" t="s">
        <v>114</v>
      </c>
      <c r="C505" t="s">
        <v>52</v>
      </c>
      <c r="D505" s="6">
        <v>0</v>
      </c>
    </row>
    <row r="506" spans="1:4" x14ac:dyDescent="0.35">
      <c r="A506" t="s">
        <v>1</v>
      </c>
      <c r="B506" t="s">
        <v>110</v>
      </c>
      <c r="C506" t="s">
        <v>53</v>
      </c>
      <c r="D506" s="6">
        <v>9041999</v>
      </c>
    </row>
    <row r="507" spans="1:4" x14ac:dyDescent="0.35">
      <c r="A507" t="s">
        <v>2</v>
      </c>
      <c r="B507" t="s">
        <v>110</v>
      </c>
      <c r="C507" t="s">
        <v>53</v>
      </c>
      <c r="D507" s="6">
        <v>1961062</v>
      </c>
    </row>
    <row r="508" spans="1:4" x14ac:dyDescent="0.35">
      <c r="A508" t="s">
        <v>3</v>
      </c>
      <c r="B508" t="s">
        <v>110</v>
      </c>
      <c r="C508" t="s">
        <v>53</v>
      </c>
      <c r="D508" s="6">
        <v>1810660</v>
      </c>
    </row>
    <row r="509" spans="1:4" x14ac:dyDescent="0.35">
      <c r="A509" t="s">
        <v>4</v>
      </c>
      <c r="B509" t="s">
        <v>110</v>
      </c>
      <c r="C509" t="s">
        <v>53</v>
      </c>
      <c r="D509" s="6">
        <v>908693</v>
      </c>
    </row>
    <row r="510" spans="1:4" x14ac:dyDescent="0.35">
      <c r="A510" t="s">
        <v>5</v>
      </c>
      <c r="B510" t="s">
        <v>110</v>
      </c>
      <c r="C510" t="s">
        <v>53</v>
      </c>
      <c r="D510" s="6">
        <v>1871363</v>
      </c>
    </row>
    <row r="511" spans="1:4" x14ac:dyDescent="0.35">
      <c r="A511" t="s">
        <v>6</v>
      </c>
      <c r="B511" t="s">
        <v>110</v>
      </c>
      <c r="C511" t="s">
        <v>53</v>
      </c>
      <c r="D511" s="6">
        <v>587999</v>
      </c>
    </row>
    <row r="512" spans="1:4" x14ac:dyDescent="0.35">
      <c r="A512" t="s">
        <v>12</v>
      </c>
      <c r="B512" t="s">
        <v>110</v>
      </c>
      <c r="C512" t="s">
        <v>53</v>
      </c>
      <c r="D512" s="6">
        <v>325784</v>
      </c>
    </row>
    <row r="513" spans="1:4" x14ac:dyDescent="0.35">
      <c r="A513" t="s">
        <v>13</v>
      </c>
      <c r="B513" t="s">
        <v>110</v>
      </c>
      <c r="C513" t="s">
        <v>53</v>
      </c>
      <c r="D513" s="6">
        <v>1306023</v>
      </c>
    </row>
    <row r="514" spans="1:4" x14ac:dyDescent="0.35">
      <c r="A514" t="s">
        <v>14</v>
      </c>
      <c r="B514" t="s">
        <v>110</v>
      </c>
      <c r="C514" t="s">
        <v>53</v>
      </c>
      <c r="D514" s="6">
        <v>1684102</v>
      </c>
    </row>
    <row r="515" spans="1:4" x14ac:dyDescent="0.35">
      <c r="A515" t="s">
        <v>15</v>
      </c>
      <c r="B515" t="s">
        <v>110</v>
      </c>
      <c r="C515" t="s">
        <v>53</v>
      </c>
      <c r="D515" s="6">
        <v>0</v>
      </c>
    </row>
    <row r="516" spans="1:4" x14ac:dyDescent="0.35">
      <c r="A516" t="s">
        <v>16</v>
      </c>
      <c r="B516" t="s">
        <v>110</v>
      </c>
      <c r="C516" t="s">
        <v>53</v>
      </c>
      <c r="D516" s="6">
        <v>0</v>
      </c>
    </row>
    <row r="517" spans="1:4" x14ac:dyDescent="0.35">
      <c r="A517" t="s">
        <v>17</v>
      </c>
      <c r="B517" t="s">
        <v>110</v>
      </c>
      <c r="C517" t="s">
        <v>53</v>
      </c>
      <c r="D517" s="6">
        <v>76350</v>
      </c>
    </row>
    <row r="518" spans="1:4" x14ac:dyDescent="0.35">
      <c r="A518" t="s">
        <v>1</v>
      </c>
      <c r="B518" t="s">
        <v>109</v>
      </c>
      <c r="C518" t="s">
        <v>54</v>
      </c>
      <c r="D518" s="6">
        <v>3302313</v>
      </c>
    </row>
    <row r="519" spans="1:4" x14ac:dyDescent="0.35">
      <c r="A519" t="s">
        <v>2</v>
      </c>
      <c r="B519" t="s">
        <v>109</v>
      </c>
      <c r="C519" t="s">
        <v>54</v>
      </c>
      <c r="D519" s="6">
        <v>92574</v>
      </c>
    </row>
    <row r="520" spans="1:4" x14ac:dyDescent="0.35">
      <c r="A520" t="s">
        <v>3</v>
      </c>
      <c r="B520" t="s">
        <v>109</v>
      </c>
      <c r="C520" t="s">
        <v>54</v>
      </c>
      <c r="D520" s="6">
        <v>39226</v>
      </c>
    </row>
    <row r="521" spans="1:4" x14ac:dyDescent="0.35">
      <c r="A521" t="s">
        <v>4</v>
      </c>
      <c r="B521" t="s">
        <v>109</v>
      </c>
      <c r="C521" t="s">
        <v>54</v>
      </c>
      <c r="D521" s="6">
        <v>0</v>
      </c>
    </row>
    <row r="522" spans="1:4" x14ac:dyDescent="0.35">
      <c r="A522" t="s">
        <v>5</v>
      </c>
      <c r="B522" t="s">
        <v>109</v>
      </c>
      <c r="C522" t="s">
        <v>54</v>
      </c>
      <c r="D522" s="6">
        <v>18963209</v>
      </c>
    </row>
    <row r="523" spans="1:4" x14ac:dyDescent="0.35">
      <c r="A523" t="s">
        <v>6</v>
      </c>
      <c r="B523" t="s">
        <v>109</v>
      </c>
      <c r="C523" t="s">
        <v>54</v>
      </c>
      <c r="D523" s="6">
        <v>74836</v>
      </c>
    </row>
    <row r="524" spans="1:4" x14ac:dyDescent="0.35">
      <c r="A524" t="s">
        <v>12</v>
      </c>
      <c r="B524" t="s">
        <v>109</v>
      </c>
      <c r="C524" t="s">
        <v>54</v>
      </c>
      <c r="D524" s="6">
        <v>267347</v>
      </c>
    </row>
    <row r="525" spans="1:4" x14ac:dyDescent="0.35">
      <c r="A525" t="s">
        <v>13</v>
      </c>
      <c r="B525" t="s">
        <v>109</v>
      </c>
      <c r="C525" t="s">
        <v>54</v>
      </c>
      <c r="D525" s="6">
        <v>0</v>
      </c>
    </row>
    <row r="526" spans="1:4" x14ac:dyDescent="0.35">
      <c r="A526" t="s">
        <v>14</v>
      </c>
      <c r="B526" t="s">
        <v>109</v>
      </c>
      <c r="C526" t="s">
        <v>54</v>
      </c>
      <c r="D526" s="6">
        <v>56504</v>
      </c>
    </row>
    <row r="527" spans="1:4" x14ac:dyDescent="0.35">
      <c r="A527" t="s">
        <v>15</v>
      </c>
      <c r="B527" t="s">
        <v>109</v>
      </c>
      <c r="C527" t="s">
        <v>54</v>
      </c>
      <c r="D527" s="6">
        <v>13465649</v>
      </c>
    </row>
    <row r="528" spans="1:4" x14ac:dyDescent="0.35">
      <c r="A528" t="s">
        <v>16</v>
      </c>
      <c r="B528" t="s">
        <v>109</v>
      </c>
      <c r="C528" t="s">
        <v>54</v>
      </c>
      <c r="D528" s="6">
        <v>0</v>
      </c>
    </row>
    <row r="529" spans="1:4" x14ac:dyDescent="0.35">
      <c r="A529" t="s">
        <v>17</v>
      </c>
      <c r="B529" t="s">
        <v>109</v>
      </c>
      <c r="C529" t="s">
        <v>54</v>
      </c>
      <c r="D529" s="6">
        <v>0</v>
      </c>
    </row>
    <row r="530" spans="1:4" x14ac:dyDescent="0.35">
      <c r="A530" t="s">
        <v>1</v>
      </c>
      <c r="B530" t="s">
        <v>117</v>
      </c>
      <c r="C530" t="s">
        <v>55</v>
      </c>
      <c r="D530" s="6">
        <v>257386</v>
      </c>
    </row>
    <row r="531" spans="1:4" x14ac:dyDescent="0.35">
      <c r="A531" t="s">
        <v>2</v>
      </c>
      <c r="B531" t="s">
        <v>117</v>
      </c>
      <c r="C531" t="s">
        <v>55</v>
      </c>
      <c r="D531" s="6">
        <v>54364</v>
      </c>
    </row>
    <row r="532" spans="1:4" x14ac:dyDescent="0.35">
      <c r="A532" t="s">
        <v>3</v>
      </c>
      <c r="B532" t="s">
        <v>117</v>
      </c>
      <c r="C532" t="s">
        <v>55</v>
      </c>
      <c r="D532" s="6">
        <v>3400</v>
      </c>
    </row>
    <row r="533" spans="1:4" x14ac:dyDescent="0.35">
      <c r="A533" t="s">
        <v>4</v>
      </c>
      <c r="B533" t="s">
        <v>117</v>
      </c>
      <c r="C533" t="s">
        <v>55</v>
      </c>
      <c r="D533" s="6">
        <v>0</v>
      </c>
    </row>
    <row r="534" spans="1:4" x14ac:dyDescent="0.35">
      <c r="A534" t="s">
        <v>5</v>
      </c>
      <c r="B534" t="s">
        <v>117</v>
      </c>
      <c r="C534" t="s">
        <v>55</v>
      </c>
      <c r="D534" s="6">
        <v>1152359</v>
      </c>
    </row>
    <row r="535" spans="1:4" x14ac:dyDescent="0.35">
      <c r="A535" t="s">
        <v>6</v>
      </c>
      <c r="B535" t="s">
        <v>117</v>
      </c>
      <c r="C535" t="s">
        <v>55</v>
      </c>
      <c r="D535" s="6">
        <v>883</v>
      </c>
    </row>
    <row r="536" spans="1:4" x14ac:dyDescent="0.35">
      <c r="A536" t="s">
        <v>12</v>
      </c>
      <c r="B536" t="s">
        <v>117</v>
      </c>
      <c r="C536" t="s">
        <v>55</v>
      </c>
      <c r="D536" s="6">
        <v>990560</v>
      </c>
    </row>
    <row r="537" spans="1:4" x14ac:dyDescent="0.35">
      <c r="A537" t="s">
        <v>13</v>
      </c>
      <c r="B537" t="s">
        <v>117</v>
      </c>
      <c r="C537" t="s">
        <v>55</v>
      </c>
      <c r="D537" s="6">
        <v>1197259</v>
      </c>
    </row>
    <row r="538" spans="1:4" x14ac:dyDescent="0.35">
      <c r="A538" t="s">
        <v>14</v>
      </c>
      <c r="B538" t="s">
        <v>117</v>
      </c>
      <c r="C538" t="s">
        <v>55</v>
      </c>
      <c r="D538" s="6">
        <v>1726899</v>
      </c>
    </row>
    <row r="539" spans="1:4" x14ac:dyDescent="0.35">
      <c r="A539" t="s">
        <v>15</v>
      </c>
      <c r="B539" t="s">
        <v>117</v>
      </c>
      <c r="C539" t="s">
        <v>55</v>
      </c>
      <c r="D539" s="6">
        <v>13391903</v>
      </c>
    </row>
    <row r="540" spans="1:4" x14ac:dyDescent="0.35">
      <c r="A540" t="s">
        <v>16</v>
      </c>
      <c r="B540" t="s">
        <v>117</v>
      </c>
      <c r="C540" t="s">
        <v>55</v>
      </c>
      <c r="D540" s="6">
        <v>0</v>
      </c>
    </row>
    <row r="541" spans="1:4" x14ac:dyDescent="0.35">
      <c r="A541" t="s">
        <v>17</v>
      </c>
      <c r="B541" t="s">
        <v>117</v>
      </c>
      <c r="C541" t="s">
        <v>55</v>
      </c>
      <c r="D541" s="6">
        <v>0</v>
      </c>
    </row>
    <row r="542" spans="1:4" x14ac:dyDescent="0.35">
      <c r="A542" t="s">
        <v>1</v>
      </c>
      <c r="B542" t="s">
        <v>99</v>
      </c>
      <c r="C542" t="s">
        <v>56</v>
      </c>
      <c r="D542" s="6">
        <v>753004</v>
      </c>
    </row>
    <row r="543" spans="1:4" x14ac:dyDescent="0.35">
      <c r="A543" t="s">
        <v>2</v>
      </c>
      <c r="B543" t="s">
        <v>99</v>
      </c>
      <c r="C543" t="s">
        <v>56</v>
      </c>
      <c r="D543" s="6">
        <v>363422</v>
      </c>
    </row>
    <row r="544" spans="1:4" x14ac:dyDescent="0.35">
      <c r="A544" t="s">
        <v>3</v>
      </c>
      <c r="B544" t="s">
        <v>99</v>
      </c>
      <c r="C544" t="s">
        <v>56</v>
      </c>
      <c r="D544" s="6">
        <v>215420</v>
      </c>
    </row>
    <row r="545" spans="1:4" x14ac:dyDescent="0.35">
      <c r="A545" t="s">
        <v>4</v>
      </c>
      <c r="B545" t="s">
        <v>99</v>
      </c>
      <c r="C545" t="s">
        <v>56</v>
      </c>
      <c r="D545" s="6">
        <v>318846</v>
      </c>
    </row>
    <row r="546" spans="1:4" x14ac:dyDescent="0.35">
      <c r="A546" t="s">
        <v>5</v>
      </c>
      <c r="B546" t="s">
        <v>99</v>
      </c>
      <c r="C546" t="s">
        <v>56</v>
      </c>
      <c r="D546" s="6">
        <v>364931</v>
      </c>
    </row>
    <row r="547" spans="1:4" x14ac:dyDescent="0.35">
      <c r="A547" t="s">
        <v>6</v>
      </c>
      <c r="B547" t="s">
        <v>99</v>
      </c>
      <c r="C547" t="s">
        <v>56</v>
      </c>
      <c r="D547" s="6">
        <v>9672</v>
      </c>
    </row>
    <row r="548" spans="1:4" x14ac:dyDescent="0.35">
      <c r="A548" t="s">
        <v>12</v>
      </c>
      <c r="B548" t="s">
        <v>99</v>
      </c>
      <c r="C548" t="s">
        <v>56</v>
      </c>
      <c r="D548" s="6">
        <v>40201</v>
      </c>
    </row>
    <row r="549" spans="1:4" x14ac:dyDescent="0.35">
      <c r="A549" t="s">
        <v>13</v>
      </c>
      <c r="B549" t="s">
        <v>99</v>
      </c>
      <c r="C549" t="s">
        <v>56</v>
      </c>
      <c r="D549" s="6">
        <v>343424</v>
      </c>
    </row>
    <row r="550" spans="1:4" x14ac:dyDescent="0.35">
      <c r="A550" t="s">
        <v>14</v>
      </c>
      <c r="B550" t="s">
        <v>99</v>
      </c>
      <c r="C550" t="s">
        <v>56</v>
      </c>
      <c r="D550" s="6">
        <v>184034</v>
      </c>
    </row>
    <row r="551" spans="1:4" x14ac:dyDescent="0.35">
      <c r="A551" t="s">
        <v>15</v>
      </c>
      <c r="B551" t="s">
        <v>99</v>
      </c>
      <c r="C551" t="s">
        <v>56</v>
      </c>
      <c r="D551" s="6">
        <v>0</v>
      </c>
    </row>
    <row r="552" spans="1:4" x14ac:dyDescent="0.35">
      <c r="A552" t="s">
        <v>16</v>
      </c>
      <c r="B552" t="s">
        <v>99</v>
      </c>
      <c r="C552" t="s">
        <v>56</v>
      </c>
      <c r="D552" s="6">
        <v>0</v>
      </c>
    </row>
    <row r="553" spans="1:4" x14ac:dyDescent="0.35">
      <c r="A553" t="s">
        <v>17</v>
      </c>
      <c r="B553" t="s">
        <v>99</v>
      </c>
      <c r="C553" t="s">
        <v>56</v>
      </c>
      <c r="D553" s="6">
        <v>0</v>
      </c>
    </row>
    <row r="554" spans="1:4" x14ac:dyDescent="0.35">
      <c r="A554" t="s">
        <v>1</v>
      </c>
      <c r="B554" t="s">
        <v>119</v>
      </c>
      <c r="C554" t="s">
        <v>57</v>
      </c>
      <c r="D554" s="6">
        <v>2206490</v>
      </c>
    </row>
    <row r="555" spans="1:4" x14ac:dyDescent="0.35">
      <c r="A555" t="s">
        <v>2</v>
      </c>
      <c r="B555" t="s">
        <v>119</v>
      </c>
      <c r="C555" t="s">
        <v>57</v>
      </c>
      <c r="D555" s="6">
        <v>3560630</v>
      </c>
    </row>
    <row r="556" spans="1:4" x14ac:dyDescent="0.35">
      <c r="A556" t="s">
        <v>3</v>
      </c>
      <c r="B556" t="s">
        <v>119</v>
      </c>
      <c r="C556" t="s">
        <v>57</v>
      </c>
      <c r="D556" s="6">
        <v>481460</v>
      </c>
    </row>
    <row r="557" spans="1:4" x14ac:dyDescent="0.35">
      <c r="A557" t="s">
        <v>4</v>
      </c>
      <c r="B557" t="s">
        <v>119</v>
      </c>
      <c r="C557" t="s">
        <v>57</v>
      </c>
      <c r="D557" s="6">
        <v>61346</v>
      </c>
    </row>
    <row r="558" spans="1:4" x14ac:dyDescent="0.35">
      <c r="A558" t="s">
        <v>5</v>
      </c>
      <c r="B558" t="s">
        <v>119</v>
      </c>
      <c r="C558" t="s">
        <v>57</v>
      </c>
      <c r="D558" s="6">
        <v>335576</v>
      </c>
    </row>
    <row r="559" spans="1:4" x14ac:dyDescent="0.35">
      <c r="A559" t="s">
        <v>6</v>
      </c>
      <c r="B559" t="s">
        <v>119</v>
      </c>
      <c r="C559" t="s">
        <v>57</v>
      </c>
      <c r="D559" s="6">
        <v>35598</v>
      </c>
    </row>
    <row r="560" spans="1:4" x14ac:dyDescent="0.35">
      <c r="A560" t="s">
        <v>12</v>
      </c>
      <c r="B560" t="s">
        <v>119</v>
      </c>
      <c r="C560" t="s">
        <v>57</v>
      </c>
      <c r="D560" s="6">
        <v>47258</v>
      </c>
    </row>
    <row r="561" spans="1:4" x14ac:dyDescent="0.35">
      <c r="A561" t="s">
        <v>13</v>
      </c>
      <c r="B561" t="s">
        <v>119</v>
      </c>
      <c r="C561" t="s">
        <v>57</v>
      </c>
      <c r="D561" s="6">
        <v>922629</v>
      </c>
    </row>
    <row r="562" spans="1:4" x14ac:dyDescent="0.35">
      <c r="A562" t="s">
        <v>14</v>
      </c>
      <c r="B562" t="s">
        <v>119</v>
      </c>
      <c r="C562" t="s">
        <v>57</v>
      </c>
      <c r="D562" s="6">
        <v>1340689</v>
      </c>
    </row>
    <row r="563" spans="1:4" x14ac:dyDescent="0.35">
      <c r="A563" t="s">
        <v>15</v>
      </c>
      <c r="B563" t="s">
        <v>119</v>
      </c>
      <c r="C563" t="s">
        <v>57</v>
      </c>
      <c r="D563" s="6">
        <v>4179189</v>
      </c>
    </row>
    <row r="564" spans="1:4" x14ac:dyDescent="0.35">
      <c r="A564" t="s">
        <v>16</v>
      </c>
      <c r="B564" t="s">
        <v>119</v>
      </c>
      <c r="C564" t="s">
        <v>57</v>
      </c>
      <c r="D564" s="6">
        <v>0</v>
      </c>
    </row>
    <row r="565" spans="1:4" x14ac:dyDescent="0.35">
      <c r="A565" t="s">
        <v>17</v>
      </c>
      <c r="B565" t="s">
        <v>119</v>
      </c>
      <c r="C565" t="s">
        <v>57</v>
      </c>
      <c r="D565" s="6">
        <v>0</v>
      </c>
    </row>
    <row r="566" spans="1:4" x14ac:dyDescent="0.35">
      <c r="A566" t="s">
        <v>1</v>
      </c>
      <c r="B566" t="s">
        <v>120</v>
      </c>
      <c r="C566" t="s">
        <v>58</v>
      </c>
      <c r="D566" s="6">
        <v>32275590</v>
      </c>
    </row>
    <row r="567" spans="1:4" x14ac:dyDescent="0.35">
      <c r="A567" t="s">
        <v>2</v>
      </c>
      <c r="B567" t="s">
        <v>120</v>
      </c>
      <c r="C567" t="s">
        <v>58</v>
      </c>
      <c r="D567" s="6">
        <v>22580753</v>
      </c>
    </row>
    <row r="568" spans="1:4" x14ac:dyDescent="0.35">
      <c r="A568" t="s">
        <v>3</v>
      </c>
      <c r="B568" t="s">
        <v>120</v>
      </c>
      <c r="C568" t="s">
        <v>58</v>
      </c>
      <c r="D568" s="6">
        <v>23755679</v>
      </c>
    </row>
    <row r="569" spans="1:4" x14ac:dyDescent="0.35">
      <c r="A569" t="s">
        <v>4</v>
      </c>
      <c r="B569" t="s">
        <v>120</v>
      </c>
      <c r="C569" t="s">
        <v>58</v>
      </c>
      <c r="D569" s="6">
        <v>12841423</v>
      </c>
    </row>
    <row r="570" spans="1:4" x14ac:dyDescent="0.35">
      <c r="A570" t="s">
        <v>5</v>
      </c>
      <c r="B570" t="s">
        <v>120</v>
      </c>
      <c r="C570" t="s">
        <v>58</v>
      </c>
      <c r="D570" s="6">
        <v>10817639</v>
      </c>
    </row>
    <row r="571" spans="1:4" x14ac:dyDescent="0.35">
      <c r="A571" t="s">
        <v>6</v>
      </c>
      <c r="B571" t="s">
        <v>120</v>
      </c>
      <c r="C571" t="s">
        <v>58</v>
      </c>
      <c r="D571" s="6">
        <v>5284626</v>
      </c>
    </row>
    <row r="572" spans="1:4" x14ac:dyDescent="0.35">
      <c r="A572" t="s">
        <v>12</v>
      </c>
      <c r="B572" t="s">
        <v>120</v>
      </c>
      <c r="C572" t="s">
        <v>58</v>
      </c>
      <c r="D572" s="6">
        <v>720217</v>
      </c>
    </row>
    <row r="573" spans="1:4" x14ac:dyDescent="0.35">
      <c r="A573" t="s">
        <v>13</v>
      </c>
      <c r="B573" t="s">
        <v>120</v>
      </c>
      <c r="C573" t="s">
        <v>58</v>
      </c>
      <c r="D573" s="6">
        <v>7774592</v>
      </c>
    </row>
    <row r="574" spans="1:4" x14ac:dyDescent="0.35">
      <c r="A574" t="s">
        <v>14</v>
      </c>
      <c r="B574" t="s">
        <v>120</v>
      </c>
      <c r="C574" t="s">
        <v>58</v>
      </c>
      <c r="D574" s="6">
        <v>2260746</v>
      </c>
    </row>
    <row r="575" spans="1:4" x14ac:dyDescent="0.35">
      <c r="A575" t="s">
        <v>15</v>
      </c>
      <c r="B575" t="s">
        <v>120</v>
      </c>
      <c r="C575" t="s">
        <v>58</v>
      </c>
      <c r="D575" s="6">
        <v>0</v>
      </c>
    </row>
    <row r="576" spans="1:4" x14ac:dyDescent="0.35">
      <c r="A576" t="s">
        <v>16</v>
      </c>
      <c r="B576" t="s">
        <v>120</v>
      </c>
      <c r="C576" t="s">
        <v>58</v>
      </c>
      <c r="D576" s="6">
        <v>0</v>
      </c>
    </row>
    <row r="577" spans="1:4" x14ac:dyDescent="0.35">
      <c r="A577" t="s">
        <v>17</v>
      </c>
      <c r="B577" t="s">
        <v>120</v>
      </c>
      <c r="C577" t="s">
        <v>58</v>
      </c>
      <c r="D577" s="6">
        <v>162200</v>
      </c>
    </row>
    <row r="578" spans="1:4" x14ac:dyDescent="0.35">
      <c r="A578" t="s">
        <v>1</v>
      </c>
      <c r="B578" t="s">
        <v>123</v>
      </c>
      <c r="C578" t="s">
        <v>186</v>
      </c>
      <c r="D578" s="6">
        <v>12522</v>
      </c>
    </row>
    <row r="579" spans="1:4" x14ac:dyDescent="0.35">
      <c r="A579" t="s">
        <v>2</v>
      </c>
      <c r="B579" t="s">
        <v>123</v>
      </c>
      <c r="C579" t="s">
        <v>186</v>
      </c>
      <c r="D579" s="6">
        <v>141975</v>
      </c>
    </row>
    <row r="580" spans="1:4" x14ac:dyDescent="0.35">
      <c r="A580" t="s">
        <v>3</v>
      </c>
      <c r="B580" t="s">
        <v>123</v>
      </c>
      <c r="C580" t="s">
        <v>186</v>
      </c>
      <c r="D580" s="6">
        <v>321814</v>
      </c>
    </row>
    <row r="581" spans="1:4" x14ac:dyDescent="0.35">
      <c r="A581" t="s">
        <v>4</v>
      </c>
      <c r="B581" t="s">
        <v>123</v>
      </c>
      <c r="C581" t="s">
        <v>186</v>
      </c>
      <c r="D581" s="6">
        <v>0</v>
      </c>
    </row>
    <row r="582" spans="1:4" x14ac:dyDescent="0.35">
      <c r="A582" t="s">
        <v>5</v>
      </c>
      <c r="B582" t="s">
        <v>123</v>
      </c>
      <c r="C582" t="s">
        <v>186</v>
      </c>
      <c r="D582" s="6">
        <v>49889</v>
      </c>
    </row>
    <row r="583" spans="1:4" x14ac:dyDescent="0.35">
      <c r="A583" t="s">
        <v>6</v>
      </c>
      <c r="B583" t="s">
        <v>123</v>
      </c>
      <c r="C583" t="s">
        <v>186</v>
      </c>
      <c r="D583" s="6">
        <v>0</v>
      </c>
    </row>
    <row r="584" spans="1:4" x14ac:dyDescent="0.35">
      <c r="A584" t="s">
        <v>12</v>
      </c>
      <c r="B584" t="s">
        <v>123</v>
      </c>
      <c r="C584" t="s">
        <v>186</v>
      </c>
      <c r="D584" s="6">
        <v>331405</v>
      </c>
    </row>
    <row r="585" spans="1:4" x14ac:dyDescent="0.35">
      <c r="A585" t="s">
        <v>13</v>
      </c>
      <c r="B585" t="s">
        <v>123</v>
      </c>
      <c r="C585" t="s">
        <v>186</v>
      </c>
      <c r="D585" s="6">
        <v>890565</v>
      </c>
    </row>
    <row r="586" spans="1:4" x14ac:dyDescent="0.35">
      <c r="A586" t="s">
        <v>14</v>
      </c>
      <c r="B586" t="s">
        <v>123</v>
      </c>
      <c r="C586" t="s">
        <v>186</v>
      </c>
      <c r="D586" s="6">
        <v>605791</v>
      </c>
    </row>
    <row r="587" spans="1:4" x14ac:dyDescent="0.35">
      <c r="A587" t="s">
        <v>15</v>
      </c>
      <c r="B587" t="s">
        <v>123</v>
      </c>
      <c r="C587" t="s">
        <v>186</v>
      </c>
      <c r="D587" s="6">
        <v>0</v>
      </c>
    </row>
    <row r="588" spans="1:4" x14ac:dyDescent="0.35">
      <c r="A588" t="s">
        <v>16</v>
      </c>
      <c r="B588" t="s">
        <v>123</v>
      </c>
      <c r="C588" t="s">
        <v>186</v>
      </c>
      <c r="D588" s="6">
        <v>0</v>
      </c>
    </row>
    <row r="589" spans="1:4" x14ac:dyDescent="0.35">
      <c r="A589" t="s">
        <v>17</v>
      </c>
      <c r="B589" t="s">
        <v>123</v>
      </c>
      <c r="C589" t="s">
        <v>186</v>
      </c>
      <c r="D589" s="6">
        <v>0</v>
      </c>
    </row>
    <row r="590" spans="1:4" x14ac:dyDescent="0.35">
      <c r="A590" t="s">
        <v>1</v>
      </c>
      <c r="B590" t="s">
        <v>124</v>
      </c>
      <c r="C590" t="s">
        <v>59</v>
      </c>
      <c r="D590" s="6">
        <v>697781</v>
      </c>
    </row>
    <row r="591" spans="1:4" x14ac:dyDescent="0.35">
      <c r="A591" t="s">
        <v>2</v>
      </c>
      <c r="B591" t="s">
        <v>124</v>
      </c>
      <c r="C591" t="s">
        <v>59</v>
      </c>
      <c r="D591" s="6">
        <v>5934795</v>
      </c>
    </row>
    <row r="592" spans="1:4" x14ac:dyDescent="0.35">
      <c r="A592" t="s">
        <v>3</v>
      </c>
      <c r="B592" t="s">
        <v>124</v>
      </c>
      <c r="C592" t="s">
        <v>59</v>
      </c>
      <c r="D592" s="6">
        <v>591559</v>
      </c>
    </row>
    <row r="593" spans="1:4" x14ac:dyDescent="0.35">
      <c r="A593" t="s">
        <v>4</v>
      </c>
      <c r="B593" t="s">
        <v>124</v>
      </c>
      <c r="C593" t="s">
        <v>59</v>
      </c>
      <c r="D593" s="6">
        <v>0</v>
      </c>
    </row>
    <row r="594" spans="1:4" x14ac:dyDescent="0.35">
      <c r="A594" t="s">
        <v>5</v>
      </c>
      <c r="B594" t="s">
        <v>124</v>
      </c>
      <c r="C594" t="s">
        <v>59</v>
      </c>
      <c r="D594" s="6">
        <v>2089097</v>
      </c>
    </row>
    <row r="595" spans="1:4" x14ac:dyDescent="0.35">
      <c r="A595" t="s">
        <v>6</v>
      </c>
      <c r="B595" t="s">
        <v>124</v>
      </c>
      <c r="C595" t="s">
        <v>59</v>
      </c>
      <c r="D595" s="6">
        <v>0</v>
      </c>
    </row>
    <row r="596" spans="1:4" x14ac:dyDescent="0.35">
      <c r="A596" t="s">
        <v>12</v>
      </c>
      <c r="B596" t="s">
        <v>124</v>
      </c>
      <c r="C596" t="s">
        <v>59</v>
      </c>
      <c r="D596" s="6">
        <v>3769411</v>
      </c>
    </row>
    <row r="597" spans="1:4" x14ac:dyDescent="0.35">
      <c r="A597" t="s">
        <v>13</v>
      </c>
      <c r="B597" t="s">
        <v>124</v>
      </c>
      <c r="C597" t="s">
        <v>59</v>
      </c>
      <c r="D597" s="6">
        <v>27587347</v>
      </c>
    </row>
    <row r="598" spans="1:4" x14ac:dyDescent="0.35">
      <c r="A598" t="s">
        <v>14</v>
      </c>
      <c r="B598" t="s">
        <v>124</v>
      </c>
      <c r="C598" t="s">
        <v>59</v>
      </c>
      <c r="D598" s="6">
        <v>43015915</v>
      </c>
    </row>
    <row r="599" spans="1:4" x14ac:dyDescent="0.35">
      <c r="A599" t="s">
        <v>15</v>
      </c>
      <c r="B599" t="s">
        <v>124</v>
      </c>
      <c r="C599" t="s">
        <v>59</v>
      </c>
      <c r="D599" s="6">
        <v>0</v>
      </c>
    </row>
    <row r="600" spans="1:4" x14ac:dyDescent="0.35">
      <c r="A600" t="s">
        <v>16</v>
      </c>
      <c r="B600" t="s">
        <v>124</v>
      </c>
      <c r="C600" t="s">
        <v>59</v>
      </c>
      <c r="D600" s="6">
        <v>0</v>
      </c>
    </row>
    <row r="601" spans="1:4" x14ac:dyDescent="0.35">
      <c r="A601" t="s">
        <v>17</v>
      </c>
      <c r="B601" t="s">
        <v>124</v>
      </c>
      <c r="C601" t="s">
        <v>59</v>
      </c>
      <c r="D601" s="6">
        <v>0</v>
      </c>
    </row>
    <row r="602" spans="1:4" x14ac:dyDescent="0.35">
      <c r="A602" t="s">
        <v>1</v>
      </c>
      <c r="B602" t="s">
        <v>125</v>
      </c>
      <c r="C602" t="s">
        <v>60</v>
      </c>
      <c r="D602" s="6">
        <v>1228722</v>
      </c>
    </row>
    <row r="603" spans="1:4" x14ac:dyDescent="0.35">
      <c r="A603" t="s">
        <v>2</v>
      </c>
      <c r="B603" t="s">
        <v>125</v>
      </c>
      <c r="C603" t="s">
        <v>60</v>
      </c>
      <c r="D603" s="6">
        <v>736320</v>
      </c>
    </row>
    <row r="604" spans="1:4" x14ac:dyDescent="0.35">
      <c r="A604" t="s">
        <v>3</v>
      </c>
      <c r="B604" t="s">
        <v>125</v>
      </c>
      <c r="C604" t="s">
        <v>60</v>
      </c>
      <c r="D604" s="6">
        <v>1055877</v>
      </c>
    </row>
    <row r="605" spans="1:4" x14ac:dyDescent="0.35">
      <c r="A605" t="s">
        <v>4</v>
      </c>
      <c r="B605" t="s">
        <v>125</v>
      </c>
      <c r="C605" t="s">
        <v>60</v>
      </c>
      <c r="D605" s="6">
        <v>265146</v>
      </c>
    </row>
    <row r="606" spans="1:4" x14ac:dyDescent="0.35">
      <c r="A606" t="s">
        <v>5</v>
      </c>
      <c r="B606" t="s">
        <v>125</v>
      </c>
      <c r="C606" t="s">
        <v>60</v>
      </c>
      <c r="D606" s="6">
        <v>360167</v>
      </c>
    </row>
    <row r="607" spans="1:4" x14ac:dyDescent="0.35">
      <c r="A607" t="s">
        <v>6</v>
      </c>
      <c r="B607" t="s">
        <v>125</v>
      </c>
      <c r="C607" t="s">
        <v>60</v>
      </c>
      <c r="D607" s="6">
        <v>133354</v>
      </c>
    </row>
    <row r="608" spans="1:4" x14ac:dyDescent="0.35">
      <c r="A608" t="s">
        <v>12</v>
      </c>
      <c r="B608" t="s">
        <v>125</v>
      </c>
      <c r="C608" t="s">
        <v>60</v>
      </c>
      <c r="D608" s="6">
        <v>110763</v>
      </c>
    </row>
    <row r="609" spans="1:4" x14ac:dyDescent="0.35">
      <c r="A609" t="s">
        <v>13</v>
      </c>
      <c r="B609" t="s">
        <v>125</v>
      </c>
      <c r="C609" t="s">
        <v>60</v>
      </c>
      <c r="D609" s="6">
        <v>1243968</v>
      </c>
    </row>
    <row r="610" spans="1:4" x14ac:dyDescent="0.35">
      <c r="A610" t="s">
        <v>14</v>
      </c>
      <c r="B610" t="s">
        <v>125</v>
      </c>
      <c r="C610" t="s">
        <v>60</v>
      </c>
      <c r="D610" s="6">
        <v>881572</v>
      </c>
    </row>
    <row r="611" spans="1:4" x14ac:dyDescent="0.35">
      <c r="A611" t="s">
        <v>15</v>
      </c>
      <c r="B611" t="s">
        <v>125</v>
      </c>
      <c r="C611" t="s">
        <v>60</v>
      </c>
      <c r="D611" s="6">
        <v>0</v>
      </c>
    </row>
    <row r="612" spans="1:4" x14ac:dyDescent="0.35">
      <c r="A612" t="s">
        <v>16</v>
      </c>
      <c r="B612" t="s">
        <v>125</v>
      </c>
      <c r="C612" t="s">
        <v>60</v>
      </c>
      <c r="D612" s="6">
        <v>0</v>
      </c>
    </row>
    <row r="613" spans="1:4" x14ac:dyDescent="0.35">
      <c r="A613" t="s">
        <v>17</v>
      </c>
      <c r="B613" t="s">
        <v>125</v>
      </c>
      <c r="C613" t="s">
        <v>60</v>
      </c>
      <c r="D613" s="6">
        <v>0</v>
      </c>
    </row>
    <row r="614" spans="1:4" x14ac:dyDescent="0.35">
      <c r="A614" t="s">
        <v>1</v>
      </c>
      <c r="B614" t="s">
        <v>126</v>
      </c>
      <c r="C614" t="s">
        <v>61</v>
      </c>
      <c r="D614" s="6">
        <v>1283661</v>
      </c>
    </row>
    <row r="615" spans="1:4" x14ac:dyDescent="0.35">
      <c r="A615" t="s">
        <v>2</v>
      </c>
      <c r="B615" t="s">
        <v>126</v>
      </c>
      <c r="C615" t="s">
        <v>61</v>
      </c>
      <c r="D615" s="6">
        <v>188850</v>
      </c>
    </row>
    <row r="616" spans="1:4" x14ac:dyDescent="0.35">
      <c r="A616" t="s">
        <v>3</v>
      </c>
      <c r="B616" t="s">
        <v>126</v>
      </c>
      <c r="C616" t="s">
        <v>61</v>
      </c>
      <c r="D616" s="6">
        <v>230264</v>
      </c>
    </row>
    <row r="617" spans="1:4" x14ac:dyDescent="0.35">
      <c r="A617" t="s">
        <v>4</v>
      </c>
      <c r="B617" t="s">
        <v>126</v>
      </c>
      <c r="C617" t="s">
        <v>61</v>
      </c>
      <c r="D617" s="6">
        <v>126745</v>
      </c>
    </row>
    <row r="618" spans="1:4" x14ac:dyDescent="0.35">
      <c r="A618" t="s">
        <v>5</v>
      </c>
      <c r="B618" t="s">
        <v>126</v>
      </c>
      <c r="C618" t="s">
        <v>61</v>
      </c>
      <c r="D618" s="6">
        <v>124830</v>
      </c>
    </row>
    <row r="619" spans="1:4" x14ac:dyDescent="0.35">
      <c r="A619" t="s">
        <v>6</v>
      </c>
      <c r="B619" t="s">
        <v>126</v>
      </c>
      <c r="C619" t="s">
        <v>61</v>
      </c>
      <c r="D619" s="6">
        <v>29082</v>
      </c>
    </row>
    <row r="620" spans="1:4" x14ac:dyDescent="0.35">
      <c r="A620" t="s">
        <v>12</v>
      </c>
      <c r="B620" t="s">
        <v>126</v>
      </c>
      <c r="C620" t="s">
        <v>61</v>
      </c>
      <c r="D620" s="6">
        <v>64048</v>
      </c>
    </row>
    <row r="621" spans="1:4" x14ac:dyDescent="0.35">
      <c r="A621" t="s">
        <v>13</v>
      </c>
      <c r="B621" t="s">
        <v>126</v>
      </c>
      <c r="C621" t="s">
        <v>61</v>
      </c>
      <c r="D621" s="6">
        <v>510118</v>
      </c>
    </row>
    <row r="622" spans="1:4" x14ac:dyDescent="0.35">
      <c r="A622" t="s">
        <v>14</v>
      </c>
      <c r="B622" t="s">
        <v>126</v>
      </c>
      <c r="C622" t="s">
        <v>61</v>
      </c>
      <c r="D622" s="6">
        <v>261905</v>
      </c>
    </row>
    <row r="623" spans="1:4" x14ac:dyDescent="0.35">
      <c r="A623" t="s">
        <v>15</v>
      </c>
      <c r="B623" t="s">
        <v>126</v>
      </c>
      <c r="C623" t="s">
        <v>61</v>
      </c>
      <c r="D623" s="6">
        <v>0</v>
      </c>
    </row>
    <row r="624" spans="1:4" x14ac:dyDescent="0.35">
      <c r="A624" t="s">
        <v>16</v>
      </c>
      <c r="B624" t="s">
        <v>126</v>
      </c>
      <c r="C624" t="s">
        <v>61</v>
      </c>
      <c r="D624" s="6">
        <v>0</v>
      </c>
    </row>
    <row r="625" spans="1:4" x14ac:dyDescent="0.35">
      <c r="A625" t="s">
        <v>17</v>
      </c>
      <c r="B625" t="s">
        <v>126</v>
      </c>
      <c r="C625" t="s">
        <v>61</v>
      </c>
      <c r="D625" s="6">
        <v>0</v>
      </c>
    </row>
    <row r="626" spans="1:4" x14ac:dyDescent="0.35">
      <c r="A626" t="s">
        <v>1</v>
      </c>
      <c r="B626" t="s">
        <v>128</v>
      </c>
      <c r="C626" t="s">
        <v>187</v>
      </c>
      <c r="D626" s="6">
        <v>0</v>
      </c>
    </row>
    <row r="627" spans="1:4" x14ac:dyDescent="0.35">
      <c r="A627" t="s">
        <v>2</v>
      </c>
      <c r="B627" t="s">
        <v>128</v>
      </c>
      <c r="C627" t="s">
        <v>187</v>
      </c>
      <c r="D627" s="6">
        <v>0</v>
      </c>
    </row>
    <row r="628" spans="1:4" x14ac:dyDescent="0.35">
      <c r="A628" t="s">
        <v>3</v>
      </c>
      <c r="B628" t="s">
        <v>128</v>
      </c>
      <c r="C628" t="s">
        <v>187</v>
      </c>
      <c r="D628" s="6">
        <v>0</v>
      </c>
    </row>
    <row r="629" spans="1:4" x14ac:dyDescent="0.35">
      <c r="A629" t="s">
        <v>4</v>
      </c>
      <c r="B629" t="s">
        <v>128</v>
      </c>
      <c r="C629" t="s">
        <v>187</v>
      </c>
      <c r="D629" s="6">
        <v>0</v>
      </c>
    </row>
    <row r="630" spans="1:4" x14ac:dyDescent="0.35">
      <c r="A630" t="s">
        <v>5</v>
      </c>
      <c r="B630" t="s">
        <v>128</v>
      </c>
      <c r="C630" t="s">
        <v>187</v>
      </c>
      <c r="D630" s="6">
        <v>0</v>
      </c>
    </row>
    <row r="631" spans="1:4" x14ac:dyDescent="0.35">
      <c r="A631" t="s">
        <v>6</v>
      </c>
      <c r="B631" t="s">
        <v>128</v>
      </c>
      <c r="C631" t="s">
        <v>187</v>
      </c>
      <c r="D631" s="6">
        <v>0</v>
      </c>
    </row>
    <row r="632" spans="1:4" x14ac:dyDescent="0.35">
      <c r="A632" t="s">
        <v>12</v>
      </c>
      <c r="B632" t="s">
        <v>128</v>
      </c>
      <c r="C632" t="s">
        <v>187</v>
      </c>
      <c r="D632" s="6">
        <v>0</v>
      </c>
    </row>
    <row r="633" spans="1:4" x14ac:dyDescent="0.35">
      <c r="A633" t="s">
        <v>13</v>
      </c>
      <c r="B633" t="s">
        <v>128</v>
      </c>
      <c r="C633" t="s">
        <v>187</v>
      </c>
      <c r="D633" s="6">
        <v>0</v>
      </c>
    </row>
    <row r="634" spans="1:4" x14ac:dyDescent="0.35">
      <c r="A634" t="s">
        <v>14</v>
      </c>
      <c r="B634" t="s">
        <v>128</v>
      </c>
      <c r="C634" t="s">
        <v>187</v>
      </c>
      <c r="D634" s="6">
        <v>0</v>
      </c>
    </row>
    <row r="635" spans="1:4" x14ac:dyDescent="0.35">
      <c r="A635" t="s">
        <v>15</v>
      </c>
      <c r="B635" t="s">
        <v>128</v>
      </c>
      <c r="C635" t="s">
        <v>187</v>
      </c>
      <c r="D635" s="6">
        <v>0</v>
      </c>
    </row>
    <row r="636" spans="1:4" x14ac:dyDescent="0.35">
      <c r="A636" t="s">
        <v>16</v>
      </c>
      <c r="B636" t="s">
        <v>128</v>
      </c>
      <c r="C636" t="s">
        <v>187</v>
      </c>
      <c r="D636" s="6">
        <v>0</v>
      </c>
    </row>
    <row r="637" spans="1:4" x14ac:dyDescent="0.35">
      <c r="A637" t="s">
        <v>17</v>
      </c>
      <c r="B637" t="s">
        <v>128</v>
      </c>
      <c r="C637" t="s">
        <v>187</v>
      </c>
      <c r="D637" s="6">
        <v>0</v>
      </c>
    </row>
    <row r="638" spans="1:4" x14ac:dyDescent="0.35">
      <c r="A638" t="s">
        <v>1</v>
      </c>
      <c r="B638" t="s">
        <v>127</v>
      </c>
      <c r="C638" t="s">
        <v>62</v>
      </c>
      <c r="D638" s="6">
        <v>10155689</v>
      </c>
    </row>
    <row r="639" spans="1:4" x14ac:dyDescent="0.35">
      <c r="A639" t="s">
        <v>2</v>
      </c>
      <c r="B639" t="s">
        <v>127</v>
      </c>
      <c r="C639" t="s">
        <v>62</v>
      </c>
      <c r="D639" s="6">
        <v>5631585</v>
      </c>
    </row>
    <row r="640" spans="1:4" x14ac:dyDescent="0.35">
      <c r="A640" t="s">
        <v>3</v>
      </c>
      <c r="B640" t="s">
        <v>127</v>
      </c>
      <c r="C640" t="s">
        <v>62</v>
      </c>
      <c r="D640" s="6">
        <v>1894273</v>
      </c>
    </row>
    <row r="641" spans="1:4" x14ac:dyDescent="0.35">
      <c r="A641" t="s">
        <v>4</v>
      </c>
      <c r="B641" t="s">
        <v>127</v>
      </c>
      <c r="C641" t="s">
        <v>62</v>
      </c>
      <c r="D641" s="6">
        <v>2420071</v>
      </c>
    </row>
    <row r="642" spans="1:4" x14ac:dyDescent="0.35">
      <c r="A642" t="s">
        <v>5</v>
      </c>
      <c r="B642" t="s">
        <v>127</v>
      </c>
      <c r="C642" t="s">
        <v>62</v>
      </c>
      <c r="D642" s="6">
        <v>1949237</v>
      </c>
    </row>
    <row r="643" spans="1:4" x14ac:dyDescent="0.35">
      <c r="A643" t="s">
        <v>6</v>
      </c>
      <c r="B643" t="s">
        <v>127</v>
      </c>
      <c r="C643" t="s">
        <v>62</v>
      </c>
      <c r="D643" s="6">
        <v>1266732</v>
      </c>
    </row>
    <row r="644" spans="1:4" x14ac:dyDescent="0.35">
      <c r="A644" t="s">
        <v>12</v>
      </c>
      <c r="B644" t="s">
        <v>127</v>
      </c>
      <c r="C644" t="s">
        <v>62</v>
      </c>
      <c r="D644" s="6">
        <v>247822</v>
      </c>
    </row>
    <row r="645" spans="1:4" x14ac:dyDescent="0.35">
      <c r="A645" t="s">
        <v>13</v>
      </c>
      <c r="B645" t="s">
        <v>127</v>
      </c>
      <c r="C645" t="s">
        <v>62</v>
      </c>
      <c r="D645" s="6">
        <v>1102260</v>
      </c>
    </row>
    <row r="646" spans="1:4" x14ac:dyDescent="0.35">
      <c r="A646" t="s">
        <v>14</v>
      </c>
      <c r="B646" t="s">
        <v>127</v>
      </c>
      <c r="C646" t="s">
        <v>62</v>
      </c>
      <c r="D646" s="6">
        <v>1423681</v>
      </c>
    </row>
    <row r="647" spans="1:4" x14ac:dyDescent="0.35">
      <c r="A647" t="s">
        <v>15</v>
      </c>
      <c r="B647" t="s">
        <v>127</v>
      </c>
      <c r="C647" t="s">
        <v>62</v>
      </c>
      <c r="D647" s="6">
        <v>0</v>
      </c>
    </row>
    <row r="648" spans="1:4" x14ac:dyDescent="0.35">
      <c r="A648" t="s">
        <v>16</v>
      </c>
      <c r="B648" t="s">
        <v>127</v>
      </c>
      <c r="C648" t="s">
        <v>62</v>
      </c>
      <c r="D648" s="6">
        <v>0</v>
      </c>
    </row>
    <row r="649" spans="1:4" x14ac:dyDescent="0.35">
      <c r="A649" t="s">
        <v>17</v>
      </c>
      <c r="B649" t="s">
        <v>127</v>
      </c>
      <c r="C649" t="s">
        <v>62</v>
      </c>
      <c r="D649" s="6">
        <v>200053</v>
      </c>
    </row>
    <row r="650" spans="1:4" x14ac:dyDescent="0.35">
      <c r="A650" t="s">
        <v>1</v>
      </c>
      <c r="B650" t="s">
        <v>130</v>
      </c>
      <c r="D650" s="6">
        <v>0</v>
      </c>
    </row>
    <row r="651" spans="1:4" x14ac:dyDescent="0.35">
      <c r="A651" t="s">
        <v>2</v>
      </c>
      <c r="B651" t="s">
        <v>130</v>
      </c>
      <c r="D651" s="6">
        <v>0</v>
      </c>
    </row>
    <row r="652" spans="1:4" x14ac:dyDescent="0.35">
      <c r="A652" t="s">
        <v>3</v>
      </c>
      <c r="B652" t="s">
        <v>130</v>
      </c>
      <c r="D652" s="6">
        <v>0</v>
      </c>
    </row>
    <row r="653" spans="1:4" x14ac:dyDescent="0.35">
      <c r="A653" t="s">
        <v>4</v>
      </c>
      <c r="B653" t="s">
        <v>130</v>
      </c>
      <c r="D653" s="6">
        <v>0</v>
      </c>
    </row>
    <row r="654" spans="1:4" x14ac:dyDescent="0.35">
      <c r="A654" t="s">
        <v>5</v>
      </c>
      <c r="B654" t="s">
        <v>130</v>
      </c>
      <c r="D654" s="6">
        <v>0</v>
      </c>
    </row>
    <row r="655" spans="1:4" x14ac:dyDescent="0.35">
      <c r="A655" t="s">
        <v>6</v>
      </c>
      <c r="B655" t="s">
        <v>130</v>
      </c>
      <c r="D655" s="6">
        <v>0</v>
      </c>
    </row>
    <row r="656" spans="1:4" x14ac:dyDescent="0.35">
      <c r="A656" t="s">
        <v>12</v>
      </c>
      <c r="B656" t="s">
        <v>130</v>
      </c>
      <c r="D656" s="6">
        <v>0</v>
      </c>
    </row>
    <row r="657" spans="1:4" x14ac:dyDescent="0.35">
      <c r="A657" t="s">
        <v>13</v>
      </c>
      <c r="B657" t="s">
        <v>130</v>
      </c>
      <c r="D657" s="6">
        <v>0</v>
      </c>
    </row>
    <row r="658" spans="1:4" x14ac:dyDescent="0.35">
      <c r="A658" t="s">
        <v>14</v>
      </c>
      <c r="B658" t="s">
        <v>130</v>
      </c>
      <c r="D658" s="6">
        <v>0</v>
      </c>
    </row>
    <row r="659" spans="1:4" x14ac:dyDescent="0.35">
      <c r="A659" t="s">
        <v>15</v>
      </c>
      <c r="B659" t="s">
        <v>130</v>
      </c>
      <c r="D659" s="6">
        <v>387370318</v>
      </c>
    </row>
    <row r="660" spans="1:4" x14ac:dyDescent="0.35">
      <c r="A660" t="s">
        <v>16</v>
      </c>
      <c r="B660" t="s">
        <v>130</v>
      </c>
      <c r="D660" s="6">
        <v>0</v>
      </c>
    </row>
    <row r="661" spans="1:4" x14ac:dyDescent="0.35">
      <c r="A661" t="s">
        <v>17</v>
      </c>
      <c r="B661" t="s">
        <v>130</v>
      </c>
      <c r="D661" s="6">
        <v>0</v>
      </c>
    </row>
    <row r="662" spans="1:4" x14ac:dyDescent="0.35">
      <c r="A662" t="s">
        <v>1</v>
      </c>
      <c r="B662" t="s">
        <v>131</v>
      </c>
      <c r="D662" s="6">
        <v>20821715</v>
      </c>
    </row>
    <row r="663" spans="1:4" x14ac:dyDescent="0.35">
      <c r="A663" t="s">
        <v>2</v>
      </c>
      <c r="B663" t="s">
        <v>131</v>
      </c>
      <c r="D663" s="6">
        <v>705675</v>
      </c>
    </row>
    <row r="664" spans="1:4" x14ac:dyDescent="0.35">
      <c r="A664" t="s">
        <v>3</v>
      </c>
      <c r="B664" t="s">
        <v>131</v>
      </c>
      <c r="D664" s="6">
        <v>1288486</v>
      </c>
    </row>
    <row r="665" spans="1:4" x14ac:dyDescent="0.35">
      <c r="A665" t="s">
        <v>4</v>
      </c>
      <c r="B665" t="s">
        <v>131</v>
      </c>
      <c r="D665" s="6">
        <v>0</v>
      </c>
    </row>
    <row r="666" spans="1:4" x14ac:dyDescent="0.35">
      <c r="A666" t="s">
        <v>5</v>
      </c>
      <c r="B666" t="s">
        <v>131</v>
      </c>
      <c r="D666" s="6">
        <v>4120729</v>
      </c>
    </row>
    <row r="667" spans="1:4" x14ac:dyDescent="0.35">
      <c r="A667" t="s">
        <v>6</v>
      </c>
      <c r="B667" t="s">
        <v>131</v>
      </c>
      <c r="D667" s="6">
        <v>529177</v>
      </c>
    </row>
    <row r="668" spans="1:4" x14ac:dyDescent="0.35">
      <c r="A668" t="s">
        <v>12</v>
      </c>
      <c r="B668" t="s">
        <v>131</v>
      </c>
      <c r="D668" s="6">
        <v>312158</v>
      </c>
    </row>
    <row r="669" spans="1:4" x14ac:dyDescent="0.35">
      <c r="A669" t="s">
        <v>13</v>
      </c>
      <c r="B669" t="s">
        <v>131</v>
      </c>
      <c r="D669" s="6">
        <v>1475542</v>
      </c>
    </row>
    <row r="670" spans="1:4" x14ac:dyDescent="0.35">
      <c r="A670" t="s">
        <v>14</v>
      </c>
      <c r="B670" t="s">
        <v>131</v>
      </c>
      <c r="D670" s="6">
        <v>254348</v>
      </c>
    </row>
    <row r="671" spans="1:4" x14ac:dyDescent="0.35">
      <c r="A671" t="s">
        <v>15</v>
      </c>
      <c r="B671" t="s">
        <v>131</v>
      </c>
      <c r="D671" s="6">
        <v>1671238</v>
      </c>
    </row>
    <row r="672" spans="1:4" x14ac:dyDescent="0.35">
      <c r="A672" t="s">
        <v>16</v>
      </c>
      <c r="B672" t="s">
        <v>131</v>
      </c>
      <c r="D672" s="6">
        <v>0</v>
      </c>
    </row>
    <row r="673" spans="1:4" x14ac:dyDescent="0.35">
      <c r="A673" t="s">
        <v>17</v>
      </c>
      <c r="B673" t="s">
        <v>131</v>
      </c>
      <c r="D673" s="6">
        <v>0</v>
      </c>
    </row>
    <row r="674" spans="1:4" x14ac:dyDescent="0.35">
      <c r="A674" t="s">
        <v>1</v>
      </c>
      <c r="B674" t="s">
        <v>132</v>
      </c>
      <c r="D674" s="6">
        <v>6527849</v>
      </c>
    </row>
    <row r="675" spans="1:4" x14ac:dyDescent="0.35">
      <c r="A675" t="s">
        <v>2</v>
      </c>
      <c r="B675" t="s">
        <v>132</v>
      </c>
      <c r="D675" s="6">
        <v>7343837</v>
      </c>
    </row>
    <row r="676" spans="1:4" x14ac:dyDescent="0.35">
      <c r="A676" t="s">
        <v>3</v>
      </c>
      <c r="B676" t="s">
        <v>132</v>
      </c>
      <c r="D676" s="6">
        <v>1963044</v>
      </c>
    </row>
    <row r="677" spans="1:4" x14ac:dyDescent="0.35">
      <c r="A677" t="s">
        <v>4</v>
      </c>
      <c r="B677" t="s">
        <v>132</v>
      </c>
      <c r="D677" s="6">
        <v>3297375</v>
      </c>
    </row>
    <row r="678" spans="1:4" x14ac:dyDescent="0.35">
      <c r="A678" t="s">
        <v>5</v>
      </c>
      <c r="B678" t="s">
        <v>132</v>
      </c>
      <c r="D678" s="6">
        <v>1038971</v>
      </c>
    </row>
    <row r="679" spans="1:4" x14ac:dyDescent="0.35">
      <c r="A679" t="s">
        <v>6</v>
      </c>
      <c r="B679" t="s">
        <v>132</v>
      </c>
      <c r="D679" s="6">
        <v>405847</v>
      </c>
    </row>
    <row r="680" spans="1:4" x14ac:dyDescent="0.35">
      <c r="A680" t="s">
        <v>12</v>
      </c>
      <c r="B680" t="s">
        <v>132</v>
      </c>
      <c r="D680" s="6">
        <v>776542</v>
      </c>
    </row>
    <row r="681" spans="1:4" x14ac:dyDescent="0.35">
      <c r="A681" t="s">
        <v>13</v>
      </c>
      <c r="B681" t="s">
        <v>132</v>
      </c>
      <c r="D681" s="6">
        <v>6858496</v>
      </c>
    </row>
    <row r="682" spans="1:4" x14ac:dyDescent="0.35">
      <c r="A682" t="s">
        <v>14</v>
      </c>
      <c r="B682" t="s">
        <v>132</v>
      </c>
      <c r="D682" s="6">
        <v>3030408</v>
      </c>
    </row>
    <row r="683" spans="1:4" x14ac:dyDescent="0.35">
      <c r="A683" t="s">
        <v>15</v>
      </c>
      <c r="B683" t="s">
        <v>132</v>
      </c>
      <c r="D683" s="6">
        <v>316437</v>
      </c>
    </row>
    <row r="684" spans="1:4" x14ac:dyDescent="0.35">
      <c r="A684" t="s">
        <v>16</v>
      </c>
      <c r="B684" t="s">
        <v>132</v>
      </c>
      <c r="D684" s="6">
        <v>0</v>
      </c>
    </row>
    <row r="685" spans="1:4" x14ac:dyDescent="0.35">
      <c r="A685" t="s">
        <v>17</v>
      </c>
      <c r="B685" t="s">
        <v>132</v>
      </c>
      <c r="D685" s="6">
        <v>0</v>
      </c>
    </row>
    <row r="686" spans="1:4" x14ac:dyDescent="0.35">
      <c r="A686" t="s">
        <v>1</v>
      </c>
      <c r="B686" t="s">
        <v>70</v>
      </c>
      <c r="D686" s="6">
        <v>488418</v>
      </c>
    </row>
    <row r="687" spans="1:4" x14ac:dyDescent="0.35">
      <c r="A687" t="s">
        <v>2</v>
      </c>
      <c r="B687" t="s">
        <v>70</v>
      </c>
      <c r="D687" s="6">
        <v>193123</v>
      </c>
    </row>
    <row r="688" spans="1:4" x14ac:dyDescent="0.35">
      <c r="A688" t="s">
        <v>3</v>
      </c>
      <c r="B688" t="s">
        <v>70</v>
      </c>
      <c r="D688" s="6">
        <v>213675</v>
      </c>
    </row>
    <row r="689" spans="1:4" x14ac:dyDescent="0.35">
      <c r="A689" t="s">
        <v>4</v>
      </c>
      <c r="B689" t="s">
        <v>70</v>
      </c>
      <c r="D689" s="6">
        <v>22018</v>
      </c>
    </row>
    <row r="690" spans="1:4" x14ac:dyDescent="0.35">
      <c r="A690" t="s">
        <v>5</v>
      </c>
      <c r="B690" t="s">
        <v>70</v>
      </c>
      <c r="D690" s="6">
        <v>790355</v>
      </c>
    </row>
    <row r="691" spans="1:4" x14ac:dyDescent="0.35">
      <c r="A691" t="s">
        <v>6</v>
      </c>
      <c r="B691" t="s">
        <v>70</v>
      </c>
      <c r="D691" s="6">
        <v>40969</v>
      </c>
    </row>
    <row r="692" spans="1:4" x14ac:dyDescent="0.35">
      <c r="A692" t="s">
        <v>12</v>
      </c>
      <c r="B692" t="s">
        <v>70</v>
      </c>
      <c r="D692" s="6">
        <v>38725</v>
      </c>
    </row>
    <row r="693" spans="1:4" x14ac:dyDescent="0.35">
      <c r="A693" t="s">
        <v>13</v>
      </c>
      <c r="B693" t="s">
        <v>70</v>
      </c>
      <c r="D693" s="6">
        <v>346189</v>
      </c>
    </row>
    <row r="694" spans="1:4" x14ac:dyDescent="0.35">
      <c r="A694" t="s">
        <v>14</v>
      </c>
      <c r="B694" t="s">
        <v>70</v>
      </c>
      <c r="D694" s="6">
        <v>849829</v>
      </c>
    </row>
    <row r="695" spans="1:4" x14ac:dyDescent="0.35">
      <c r="A695" t="s">
        <v>15</v>
      </c>
      <c r="B695" t="s">
        <v>70</v>
      </c>
      <c r="D695" s="6">
        <v>0</v>
      </c>
    </row>
    <row r="696" spans="1:4" x14ac:dyDescent="0.35">
      <c r="A696" t="s">
        <v>16</v>
      </c>
      <c r="B696" t="s">
        <v>70</v>
      </c>
      <c r="D696" s="6">
        <v>0</v>
      </c>
    </row>
    <row r="697" spans="1:4" x14ac:dyDescent="0.35">
      <c r="A697" t="s">
        <v>17</v>
      </c>
      <c r="B697" t="s">
        <v>70</v>
      </c>
      <c r="D697" s="6">
        <v>0</v>
      </c>
    </row>
    <row r="698" spans="1:4" x14ac:dyDescent="0.35">
      <c r="A698" t="s">
        <v>1</v>
      </c>
      <c r="B698" t="s">
        <v>135</v>
      </c>
      <c r="D698" s="6">
        <v>3397673</v>
      </c>
    </row>
    <row r="699" spans="1:4" x14ac:dyDescent="0.35">
      <c r="A699" t="s">
        <v>2</v>
      </c>
      <c r="B699" t="s">
        <v>135</v>
      </c>
      <c r="D699" s="6">
        <v>224450</v>
      </c>
    </row>
    <row r="700" spans="1:4" x14ac:dyDescent="0.35">
      <c r="A700" t="s">
        <v>3</v>
      </c>
      <c r="B700" t="s">
        <v>135</v>
      </c>
      <c r="D700" s="6">
        <v>3522607</v>
      </c>
    </row>
    <row r="701" spans="1:4" x14ac:dyDescent="0.35">
      <c r="A701" t="s">
        <v>4</v>
      </c>
      <c r="B701" t="s">
        <v>135</v>
      </c>
      <c r="D701" s="6">
        <v>0</v>
      </c>
    </row>
    <row r="702" spans="1:4" x14ac:dyDescent="0.35">
      <c r="A702" t="s">
        <v>5</v>
      </c>
      <c r="B702" t="s">
        <v>135</v>
      </c>
      <c r="D702" s="6">
        <v>404064</v>
      </c>
    </row>
    <row r="703" spans="1:4" x14ac:dyDescent="0.35">
      <c r="A703" t="s">
        <v>6</v>
      </c>
      <c r="B703" t="s">
        <v>135</v>
      </c>
      <c r="D703" s="6">
        <v>0</v>
      </c>
    </row>
    <row r="704" spans="1:4" x14ac:dyDescent="0.35">
      <c r="A704" t="s">
        <v>12</v>
      </c>
      <c r="B704" t="s">
        <v>135</v>
      </c>
      <c r="D704" s="6">
        <v>383008</v>
      </c>
    </row>
    <row r="705" spans="1:4" x14ac:dyDescent="0.35">
      <c r="A705" t="s">
        <v>13</v>
      </c>
      <c r="B705" t="s">
        <v>135</v>
      </c>
      <c r="D705" s="6">
        <v>1921372</v>
      </c>
    </row>
    <row r="706" spans="1:4" x14ac:dyDescent="0.35">
      <c r="A706" t="s">
        <v>14</v>
      </c>
      <c r="B706" t="s">
        <v>135</v>
      </c>
      <c r="D706" s="6">
        <v>1688654</v>
      </c>
    </row>
    <row r="707" spans="1:4" x14ac:dyDescent="0.35">
      <c r="A707" t="s">
        <v>15</v>
      </c>
      <c r="B707" t="s">
        <v>135</v>
      </c>
      <c r="D707" s="6">
        <v>8916</v>
      </c>
    </row>
    <row r="708" spans="1:4" x14ac:dyDescent="0.35">
      <c r="A708" t="s">
        <v>16</v>
      </c>
      <c r="B708" t="s">
        <v>135</v>
      </c>
      <c r="D708" s="6">
        <v>0</v>
      </c>
    </row>
    <row r="709" spans="1:4" x14ac:dyDescent="0.35">
      <c r="A709" t="s">
        <v>17</v>
      </c>
      <c r="B709" t="s">
        <v>135</v>
      </c>
      <c r="D709" s="6">
        <v>0</v>
      </c>
    </row>
    <row r="710" spans="1:4" x14ac:dyDescent="0.35">
      <c r="A710" t="s">
        <v>1</v>
      </c>
      <c r="B710" t="s">
        <v>134</v>
      </c>
      <c r="D710" s="6">
        <v>3218332</v>
      </c>
    </row>
    <row r="711" spans="1:4" x14ac:dyDescent="0.35">
      <c r="A711" t="s">
        <v>2</v>
      </c>
      <c r="B711" t="s">
        <v>134</v>
      </c>
      <c r="D711" s="6">
        <v>1276397</v>
      </c>
    </row>
    <row r="712" spans="1:4" x14ac:dyDescent="0.35">
      <c r="A712" t="s">
        <v>3</v>
      </c>
      <c r="B712" t="s">
        <v>134</v>
      </c>
      <c r="D712" s="6">
        <v>636670</v>
      </c>
    </row>
    <row r="713" spans="1:4" x14ac:dyDescent="0.35">
      <c r="A713" t="s">
        <v>4</v>
      </c>
      <c r="B713" t="s">
        <v>134</v>
      </c>
      <c r="D713" s="6">
        <v>618668</v>
      </c>
    </row>
    <row r="714" spans="1:4" x14ac:dyDescent="0.35">
      <c r="A714" t="s">
        <v>5</v>
      </c>
      <c r="B714" t="s">
        <v>134</v>
      </c>
      <c r="D714" s="6">
        <v>312299</v>
      </c>
    </row>
    <row r="715" spans="1:4" x14ac:dyDescent="0.35">
      <c r="A715" t="s">
        <v>6</v>
      </c>
      <c r="B715" t="s">
        <v>134</v>
      </c>
      <c r="D715" s="6">
        <v>102737</v>
      </c>
    </row>
    <row r="716" spans="1:4" x14ac:dyDescent="0.35">
      <c r="A716" t="s">
        <v>12</v>
      </c>
      <c r="B716" t="s">
        <v>134</v>
      </c>
      <c r="D716" s="6">
        <v>16323</v>
      </c>
    </row>
    <row r="717" spans="1:4" x14ac:dyDescent="0.35">
      <c r="A717" t="s">
        <v>13</v>
      </c>
      <c r="B717" t="s">
        <v>134</v>
      </c>
      <c r="D717" s="6">
        <v>2335799</v>
      </c>
    </row>
    <row r="718" spans="1:4" x14ac:dyDescent="0.35">
      <c r="A718" t="s">
        <v>14</v>
      </c>
      <c r="B718" t="s">
        <v>134</v>
      </c>
      <c r="D718" s="6">
        <v>465726</v>
      </c>
    </row>
    <row r="719" spans="1:4" x14ac:dyDescent="0.35">
      <c r="A719" t="s">
        <v>15</v>
      </c>
      <c r="B719" t="s">
        <v>134</v>
      </c>
      <c r="D719" s="6">
        <v>0</v>
      </c>
    </row>
    <row r="720" spans="1:4" x14ac:dyDescent="0.35">
      <c r="A720" t="s">
        <v>16</v>
      </c>
      <c r="B720" t="s">
        <v>134</v>
      </c>
      <c r="D720" s="6">
        <v>0</v>
      </c>
    </row>
    <row r="721" spans="1:4" x14ac:dyDescent="0.35">
      <c r="A721" t="s">
        <v>17</v>
      </c>
      <c r="B721" t="s">
        <v>134</v>
      </c>
      <c r="D721" s="6">
        <v>3000</v>
      </c>
    </row>
    <row r="722" spans="1:4" x14ac:dyDescent="0.35">
      <c r="A722" t="s">
        <v>1</v>
      </c>
      <c r="B722" t="s">
        <v>133</v>
      </c>
      <c r="D722" s="6">
        <v>1547902</v>
      </c>
    </row>
    <row r="723" spans="1:4" x14ac:dyDescent="0.35">
      <c r="A723" t="s">
        <v>2</v>
      </c>
      <c r="B723" t="s">
        <v>133</v>
      </c>
      <c r="D723" s="6">
        <v>848686</v>
      </c>
    </row>
    <row r="724" spans="1:4" x14ac:dyDescent="0.35">
      <c r="A724" t="s">
        <v>3</v>
      </c>
      <c r="B724" t="s">
        <v>133</v>
      </c>
      <c r="D724" s="6">
        <v>1427411</v>
      </c>
    </row>
    <row r="725" spans="1:4" x14ac:dyDescent="0.35">
      <c r="A725" t="s">
        <v>4</v>
      </c>
      <c r="B725" t="s">
        <v>133</v>
      </c>
      <c r="D725" s="6">
        <v>130262</v>
      </c>
    </row>
    <row r="726" spans="1:4" x14ac:dyDescent="0.35">
      <c r="A726" t="s">
        <v>5</v>
      </c>
      <c r="B726" t="s">
        <v>133</v>
      </c>
      <c r="D726" s="6">
        <v>436474</v>
      </c>
    </row>
    <row r="727" spans="1:4" x14ac:dyDescent="0.35">
      <c r="A727" t="s">
        <v>6</v>
      </c>
      <c r="B727" t="s">
        <v>133</v>
      </c>
      <c r="D727" s="6">
        <v>1690463</v>
      </c>
    </row>
    <row r="728" spans="1:4" x14ac:dyDescent="0.35">
      <c r="A728" t="s">
        <v>12</v>
      </c>
      <c r="B728" t="s">
        <v>133</v>
      </c>
      <c r="D728" s="6">
        <v>0</v>
      </c>
    </row>
    <row r="729" spans="1:4" x14ac:dyDescent="0.35">
      <c r="A729" t="s">
        <v>13</v>
      </c>
      <c r="B729" t="s">
        <v>133</v>
      </c>
      <c r="D729" s="6">
        <v>780171</v>
      </c>
    </row>
    <row r="730" spans="1:4" x14ac:dyDescent="0.35">
      <c r="A730" t="s">
        <v>14</v>
      </c>
      <c r="B730" t="s">
        <v>133</v>
      </c>
      <c r="D730" s="6">
        <v>535857</v>
      </c>
    </row>
    <row r="731" spans="1:4" x14ac:dyDescent="0.35">
      <c r="A731" t="s">
        <v>15</v>
      </c>
      <c r="B731" t="s">
        <v>133</v>
      </c>
      <c r="D731" s="6">
        <v>0</v>
      </c>
    </row>
    <row r="732" spans="1:4" x14ac:dyDescent="0.35">
      <c r="A732" t="s">
        <v>16</v>
      </c>
      <c r="B732" t="s">
        <v>133</v>
      </c>
      <c r="D732" s="6">
        <v>0</v>
      </c>
    </row>
    <row r="733" spans="1:4" x14ac:dyDescent="0.35">
      <c r="A733" t="s">
        <v>17</v>
      </c>
      <c r="B733" t="s">
        <v>133</v>
      </c>
      <c r="D733" s="6">
        <v>0</v>
      </c>
    </row>
    <row r="734" spans="1:4" x14ac:dyDescent="0.35">
      <c r="A734" t="s">
        <v>1</v>
      </c>
      <c r="B734" t="s">
        <v>136</v>
      </c>
      <c r="D734" s="6">
        <v>663393</v>
      </c>
    </row>
    <row r="735" spans="1:4" x14ac:dyDescent="0.35">
      <c r="A735" t="s">
        <v>2</v>
      </c>
      <c r="B735" t="s">
        <v>136</v>
      </c>
      <c r="D735" s="6">
        <v>237411</v>
      </c>
    </row>
    <row r="736" spans="1:4" x14ac:dyDescent="0.35">
      <c r="A736" t="s">
        <v>3</v>
      </c>
      <c r="B736" t="s">
        <v>136</v>
      </c>
      <c r="D736" s="6">
        <v>199303</v>
      </c>
    </row>
    <row r="737" spans="1:4" x14ac:dyDescent="0.35">
      <c r="A737" t="s">
        <v>4</v>
      </c>
      <c r="B737" t="s">
        <v>136</v>
      </c>
      <c r="D737" s="6">
        <v>176392</v>
      </c>
    </row>
    <row r="738" spans="1:4" x14ac:dyDescent="0.35">
      <c r="A738" t="s">
        <v>5</v>
      </c>
      <c r="B738" t="s">
        <v>136</v>
      </c>
      <c r="D738" s="6">
        <v>106181</v>
      </c>
    </row>
    <row r="739" spans="1:4" x14ac:dyDescent="0.35">
      <c r="A739" t="s">
        <v>6</v>
      </c>
      <c r="B739" t="s">
        <v>136</v>
      </c>
      <c r="D739" s="6">
        <v>92008</v>
      </c>
    </row>
    <row r="740" spans="1:4" x14ac:dyDescent="0.35">
      <c r="A740" t="s">
        <v>12</v>
      </c>
      <c r="B740" t="s">
        <v>136</v>
      </c>
      <c r="D740" s="6">
        <v>23319</v>
      </c>
    </row>
    <row r="741" spans="1:4" x14ac:dyDescent="0.35">
      <c r="A741" t="s">
        <v>13</v>
      </c>
      <c r="B741" t="s">
        <v>136</v>
      </c>
      <c r="D741" s="6">
        <v>1367810</v>
      </c>
    </row>
    <row r="742" spans="1:4" x14ac:dyDescent="0.35">
      <c r="A742" t="s">
        <v>14</v>
      </c>
      <c r="B742" t="s">
        <v>136</v>
      </c>
      <c r="D742" s="6">
        <v>272427</v>
      </c>
    </row>
    <row r="743" spans="1:4" x14ac:dyDescent="0.35">
      <c r="A743" t="s">
        <v>15</v>
      </c>
      <c r="B743" t="s">
        <v>136</v>
      </c>
      <c r="D743" s="6">
        <v>0</v>
      </c>
    </row>
    <row r="744" spans="1:4" x14ac:dyDescent="0.35">
      <c r="A744" t="s">
        <v>16</v>
      </c>
      <c r="B744" t="s">
        <v>136</v>
      </c>
      <c r="D744" s="6">
        <v>0</v>
      </c>
    </row>
    <row r="745" spans="1:4" x14ac:dyDescent="0.35">
      <c r="A745" t="s">
        <v>17</v>
      </c>
      <c r="B745" t="s">
        <v>136</v>
      </c>
      <c r="D745" s="6">
        <v>0</v>
      </c>
    </row>
    <row r="746" spans="1:4" x14ac:dyDescent="0.35">
      <c r="A746" t="s">
        <v>1</v>
      </c>
      <c r="B746" t="s">
        <v>140</v>
      </c>
      <c r="D746" s="6">
        <v>129685</v>
      </c>
    </row>
    <row r="747" spans="1:4" x14ac:dyDescent="0.35">
      <c r="A747" t="s">
        <v>2</v>
      </c>
      <c r="B747" t="s">
        <v>140</v>
      </c>
      <c r="D747" s="6">
        <v>39426</v>
      </c>
    </row>
    <row r="748" spans="1:4" x14ac:dyDescent="0.35">
      <c r="A748" t="s">
        <v>3</v>
      </c>
      <c r="B748" t="s">
        <v>140</v>
      </c>
      <c r="D748" s="6">
        <v>0</v>
      </c>
    </row>
    <row r="749" spans="1:4" x14ac:dyDescent="0.35">
      <c r="A749" t="s">
        <v>4</v>
      </c>
      <c r="B749" t="s">
        <v>140</v>
      </c>
      <c r="D749" s="6">
        <v>0</v>
      </c>
    </row>
    <row r="750" spans="1:4" x14ac:dyDescent="0.35">
      <c r="A750" t="s">
        <v>5</v>
      </c>
      <c r="B750" t="s">
        <v>140</v>
      </c>
      <c r="D750" s="6">
        <v>11717</v>
      </c>
    </row>
    <row r="751" spans="1:4" x14ac:dyDescent="0.35">
      <c r="A751" t="s">
        <v>6</v>
      </c>
      <c r="B751" t="s">
        <v>140</v>
      </c>
      <c r="D751" s="6">
        <v>735</v>
      </c>
    </row>
    <row r="752" spans="1:4" x14ac:dyDescent="0.35">
      <c r="A752" t="s">
        <v>12</v>
      </c>
      <c r="B752" t="s">
        <v>140</v>
      </c>
      <c r="D752" s="6">
        <v>274297</v>
      </c>
    </row>
    <row r="753" spans="1:4" x14ac:dyDescent="0.35">
      <c r="A753" t="s">
        <v>13</v>
      </c>
      <c r="B753" t="s">
        <v>140</v>
      </c>
      <c r="D753" s="6">
        <v>321852</v>
      </c>
    </row>
    <row r="754" spans="1:4" x14ac:dyDescent="0.35">
      <c r="A754" t="s">
        <v>14</v>
      </c>
      <c r="B754" t="s">
        <v>140</v>
      </c>
      <c r="D754" s="6">
        <v>1388419</v>
      </c>
    </row>
    <row r="755" spans="1:4" x14ac:dyDescent="0.35">
      <c r="A755" t="s">
        <v>15</v>
      </c>
      <c r="B755" t="s">
        <v>140</v>
      </c>
      <c r="D755" s="6">
        <v>0</v>
      </c>
    </row>
    <row r="756" spans="1:4" x14ac:dyDescent="0.35">
      <c r="A756" t="s">
        <v>16</v>
      </c>
      <c r="B756" t="s">
        <v>140</v>
      </c>
      <c r="D756" s="6">
        <v>0</v>
      </c>
    </row>
    <row r="757" spans="1:4" x14ac:dyDescent="0.35">
      <c r="A757" t="s">
        <v>17</v>
      </c>
      <c r="B757" t="s">
        <v>140</v>
      </c>
      <c r="D757" s="6">
        <v>0</v>
      </c>
    </row>
    <row r="758" spans="1:4" x14ac:dyDescent="0.35">
      <c r="A758" t="s">
        <v>1</v>
      </c>
      <c r="B758" t="s">
        <v>142</v>
      </c>
      <c r="D758" s="6">
        <v>835693</v>
      </c>
    </row>
    <row r="759" spans="1:4" x14ac:dyDescent="0.35">
      <c r="A759" t="s">
        <v>2</v>
      </c>
      <c r="B759" t="s">
        <v>142</v>
      </c>
      <c r="D759" s="6">
        <v>654761</v>
      </c>
    </row>
    <row r="760" spans="1:4" x14ac:dyDescent="0.35">
      <c r="A760" t="s">
        <v>3</v>
      </c>
      <c r="B760" t="s">
        <v>142</v>
      </c>
      <c r="D760" s="6">
        <v>430638</v>
      </c>
    </row>
    <row r="761" spans="1:4" x14ac:dyDescent="0.35">
      <c r="A761" t="s">
        <v>4</v>
      </c>
      <c r="B761" t="s">
        <v>142</v>
      </c>
      <c r="D761" s="6">
        <v>67830</v>
      </c>
    </row>
    <row r="762" spans="1:4" x14ac:dyDescent="0.35">
      <c r="A762" t="s">
        <v>5</v>
      </c>
      <c r="B762" t="s">
        <v>142</v>
      </c>
      <c r="D762" s="6">
        <v>1783433</v>
      </c>
    </row>
    <row r="763" spans="1:4" x14ac:dyDescent="0.35">
      <c r="A763" t="s">
        <v>6</v>
      </c>
      <c r="B763" t="s">
        <v>142</v>
      </c>
      <c r="D763" s="6">
        <v>21332</v>
      </c>
    </row>
    <row r="764" spans="1:4" x14ac:dyDescent="0.35">
      <c r="A764" t="s">
        <v>12</v>
      </c>
      <c r="B764" t="s">
        <v>142</v>
      </c>
      <c r="D764" s="6">
        <v>164356</v>
      </c>
    </row>
    <row r="765" spans="1:4" x14ac:dyDescent="0.35">
      <c r="A765" t="s">
        <v>13</v>
      </c>
      <c r="B765" t="s">
        <v>142</v>
      </c>
      <c r="D765" s="6">
        <v>1053697</v>
      </c>
    </row>
    <row r="766" spans="1:4" x14ac:dyDescent="0.35">
      <c r="A766" t="s">
        <v>14</v>
      </c>
      <c r="B766" t="s">
        <v>142</v>
      </c>
      <c r="D766" s="6">
        <v>987476</v>
      </c>
    </row>
    <row r="767" spans="1:4" x14ac:dyDescent="0.35">
      <c r="A767" t="s">
        <v>15</v>
      </c>
      <c r="B767" t="s">
        <v>142</v>
      </c>
      <c r="D767" s="6">
        <v>461685</v>
      </c>
    </row>
    <row r="768" spans="1:4" x14ac:dyDescent="0.35">
      <c r="A768" t="s">
        <v>16</v>
      </c>
      <c r="B768" t="s">
        <v>142</v>
      </c>
      <c r="D768" s="6">
        <v>0</v>
      </c>
    </row>
    <row r="769" spans="1:4" x14ac:dyDescent="0.35">
      <c r="A769" t="s">
        <v>17</v>
      </c>
      <c r="B769" t="s">
        <v>142</v>
      </c>
      <c r="D769" s="6">
        <v>0</v>
      </c>
    </row>
    <row r="770" spans="1:4" x14ac:dyDescent="0.35">
      <c r="A770" t="s">
        <v>1</v>
      </c>
      <c r="B770" t="s">
        <v>143</v>
      </c>
      <c r="D770" s="6">
        <v>443015</v>
      </c>
    </row>
    <row r="771" spans="1:4" x14ac:dyDescent="0.35">
      <c r="A771" t="s">
        <v>2</v>
      </c>
      <c r="B771" t="s">
        <v>143</v>
      </c>
      <c r="D771" s="6">
        <v>330658</v>
      </c>
    </row>
    <row r="772" spans="1:4" x14ac:dyDescent="0.35">
      <c r="A772" t="s">
        <v>3</v>
      </c>
      <c r="B772" t="s">
        <v>143</v>
      </c>
      <c r="D772" s="6">
        <v>715790</v>
      </c>
    </row>
    <row r="773" spans="1:4" x14ac:dyDescent="0.35">
      <c r="A773" t="s">
        <v>4</v>
      </c>
      <c r="B773" t="s">
        <v>143</v>
      </c>
      <c r="D773" s="6">
        <v>204100</v>
      </c>
    </row>
    <row r="774" spans="1:4" x14ac:dyDescent="0.35">
      <c r="A774" t="s">
        <v>5</v>
      </c>
      <c r="B774" t="s">
        <v>143</v>
      </c>
      <c r="D774" s="6">
        <v>279347</v>
      </c>
    </row>
    <row r="775" spans="1:4" x14ac:dyDescent="0.35">
      <c r="A775" t="s">
        <v>6</v>
      </c>
      <c r="B775" t="s">
        <v>143</v>
      </c>
      <c r="D775" s="6">
        <v>87042</v>
      </c>
    </row>
    <row r="776" spans="1:4" x14ac:dyDescent="0.35">
      <c r="A776" t="s">
        <v>12</v>
      </c>
      <c r="B776" t="s">
        <v>143</v>
      </c>
      <c r="D776" s="6">
        <v>0</v>
      </c>
    </row>
    <row r="777" spans="1:4" x14ac:dyDescent="0.35">
      <c r="A777" t="s">
        <v>13</v>
      </c>
      <c r="B777" t="s">
        <v>143</v>
      </c>
      <c r="D777" s="6">
        <v>811202</v>
      </c>
    </row>
    <row r="778" spans="1:4" x14ac:dyDescent="0.35">
      <c r="A778" t="s">
        <v>14</v>
      </c>
      <c r="B778" t="s">
        <v>143</v>
      </c>
      <c r="D778" s="6">
        <v>6221</v>
      </c>
    </row>
    <row r="779" spans="1:4" x14ac:dyDescent="0.35">
      <c r="A779" t="s">
        <v>15</v>
      </c>
      <c r="B779" t="s">
        <v>143</v>
      </c>
      <c r="D779" s="6">
        <v>0</v>
      </c>
    </row>
    <row r="780" spans="1:4" x14ac:dyDescent="0.35">
      <c r="A780" t="s">
        <v>16</v>
      </c>
      <c r="B780" t="s">
        <v>143</v>
      </c>
      <c r="D780" s="6">
        <v>0</v>
      </c>
    </row>
    <row r="781" spans="1:4" x14ac:dyDescent="0.35">
      <c r="A781" t="s">
        <v>17</v>
      </c>
      <c r="B781" t="s">
        <v>143</v>
      </c>
      <c r="D781" s="6">
        <v>0</v>
      </c>
    </row>
    <row r="782" spans="1:4" x14ac:dyDescent="0.35">
      <c r="A782" t="s">
        <v>1</v>
      </c>
      <c r="B782" t="s">
        <v>139</v>
      </c>
      <c r="D782" s="6">
        <v>919197</v>
      </c>
    </row>
    <row r="783" spans="1:4" x14ac:dyDescent="0.35">
      <c r="A783" t="s">
        <v>2</v>
      </c>
      <c r="B783" t="s">
        <v>139</v>
      </c>
      <c r="D783" s="6">
        <v>1667867</v>
      </c>
    </row>
    <row r="784" spans="1:4" x14ac:dyDescent="0.35">
      <c r="A784" t="s">
        <v>3</v>
      </c>
      <c r="B784" t="s">
        <v>139</v>
      </c>
      <c r="D784" s="6">
        <v>931845</v>
      </c>
    </row>
    <row r="785" spans="1:4" x14ac:dyDescent="0.35">
      <c r="A785" t="s">
        <v>4</v>
      </c>
      <c r="B785" t="s">
        <v>139</v>
      </c>
      <c r="D785" s="6">
        <v>104304</v>
      </c>
    </row>
    <row r="786" spans="1:4" x14ac:dyDescent="0.35">
      <c r="A786" t="s">
        <v>5</v>
      </c>
      <c r="B786" t="s">
        <v>139</v>
      </c>
      <c r="D786" s="6">
        <v>310975</v>
      </c>
    </row>
    <row r="787" spans="1:4" x14ac:dyDescent="0.35">
      <c r="A787" t="s">
        <v>6</v>
      </c>
      <c r="B787" t="s">
        <v>139</v>
      </c>
      <c r="D787" s="6">
        <v>132950</v>
      </c>
    </row>
    <row r="788" spans="1:4" x14ac:dyDescent="0.35">
      <c r="A788" t="s">
        <v>12</v>
      </c>
      <c r="B788" t="s">
        <v>139</v>
      </c>
      <c r="D788" s="6">
        <v>25936</v>
      </c>
    </row>
    <row r="789" spans="1:4" x14ac:dyDescent="0.35">
      <c r="A789" t="s">
        <v>13</v>
      </c>
      <c r="B789" t="s">
        <v>139</v>
      </c>
      <c r="D789" s="6">
        <v>250990</v>
      </c>
    </row>
    <row r="790" spans="1:4" x14ac:dyDescent="0.35">
      <c r="A790" t="s">
        <v>14</v>
      </c>
      <c r="B790" t="s">
        <v>139</v>
      </c>
      <c r="D790" s="6">
        <v>683283</v>
      </c>
    </row>
    <row r="791" spans="1:4" x14ac:dyDescent="0.35">
      <c r="A791" t="s">
        <v>15</v>
      </c>
      <c r="B791" t="s">
        <v>139</v>
      </c>
      <c r="D791" s="6">
        <v>0</v>
      </c>
    </row>
    <row r="792" spans="1:4" x14ac:dyDescent="0.35">
      <c r="A792" t="s">
        <v>16</v>
      </c>
      <c r="B792" t="s">
        <v>139</v>
      </c>
      <c r="D792" s="6">
        <v>921500</v>
      </c>
    </row>
    <row r="793" spans="1:4" x14ac:dyDescent="0.35">
      <c r="A793" t="s">
        <v>17</v>
      </c>
      <c r="B793" t="s">
        <v>139</v>
      </c>
      <c r="D793" s="6">
        <v>0</v>
      </c>
    </row>
    <row r="794" spans="1:4" x14ac:dyDescent="0.35">
      <c r="A794" t="s">
        <v>1</v>
      </c>
      <c r="B794" t="s">
        <v>153</v>
      </c>
      <c r="D794" s="6">
        <v>431459</v>
      </c>
    </row>
    <row r="795" spans="1:4" x14ac:dyDescent="0.35">
      <c r="A795" t="s">
        <v>2</v>
      </c>
      <c r="B795" t="s">
        <v>153</v>
      </c>
      <c r="D795" s="6">
        <v>0</v>
      </c>
    </row>
    <row r="796" spans="1:4" x14ac:dyDescent="0.35">
      <c r="A796" t="s">
        <v>3</v>
      </c>
      <c r="B796" t="s">
        <v>153</v>
      </c>
      <c r="D796" s="6">
        <v>0</v>
      </c>
    </row>
    <row r="797" spans="1:4" x14ac:dyDescent="0.35">
      <c r="A797" t="s">
        <v>4</v>
      </c>
      <c r="B797" t="s">
        <v>153</v>
      </c>
      <c r="D797" s="6">
        <v>0</v>
      </c>
    </row>
    <row r="798" spans="1:4" x14ac:dyDescent="0.35">
      <c r="A798" t="s">
        <v>5</v>
      </c>
      <c r="B798" t="s">
        <v>153</v>
      </c>
      <c r="D798" s="6">
        <v>6373366</v>
      </c>
    </row>
    <row r="799" spans="1:4" x14ac:dyDescent="0.35">
      <c r="A799" t="s">
        <v>6</v>
      </c>
      <c r="B799" t="s">
        <v>153</v>
      </c>
      <c r="D799" s="6">
        <v>28759</v>
      </c>
    </row>
    <row r="800" spans="1:4" x14ac:dyDescent="0.35">
      <c r="A800" t="s">
        <v>12</v>
      </c>
      <c r="B800" t="s">
        <v>153</v>
      </c>
      <c r="D800" s="6">
        <v>232895</v>
      </c>
    </row>
    <row r="801" spans="1:4" x14ac:dyDescent="0.35">
      <c r="A801" t="s">
        <v>13</v>
      </c>
      <c r="B801" t="s">
        <v>153</v>
      </c>
      <c r="D801" s="6">
        <v>0</v>
      </c>
    </row>
    <row r="802" spans="1:4" x14ac:dyDescent="0.35">
      <c r="A802" t="s">
        <v>14</v>
      </c>
      <c r="B802" t="s">
        <v>153</v>
      </c>
      <c r="D802" s="6">
        <v>13022</v>
      </c>
    </row>
    <row r="803" spans="1:4" x14ac:dyDescent="0.35">
      <c r="A803" t="s">
        <v>15</v>
      </c>
      <c r="B803" t="s">
        <v>153</v>
      </c>
      <c r="D803" s="6">
        <v>4787974</v>
      </c>
    </row>
    <row r="804" spans="1:4" x14ac:dyDescent="0.35">
      <c r="A804" t="s">
        <v>16</v>
      </c>
      <c r="B804" t="s">
        <v>153</v>
      </c>
      <c r="D804" s="6">
        <v>0</v>
      </c>
    </row>
    <row r="805" spans="1:4" x14ac:dyDescent="0.35">
      <c r="A805" t="s">
        <v>17</v>
      </c>
      <c r="B805" t="s">
        <v>153</v>
      </c>
      <c r="D805" s="6">
        <v>0</v>
      </c>
    </row>
    <row r="806" spans="1:4" x14ac:dyDescent="0.35">
      <c r="A806" t="s">
        <v>1</v>
      </c>
      <c r="B806" t="s">
        <v>144</v>
      </c>
      <c r="D806" s="6">
        <v>32892</v>
      </c>
    </row>
    <row r="807" spans="1:4" x14ac:dyDescent="0.35">
      <c r="A807" t="s">
        <v>2</v>
      </c>
      <c r="B807" t="s">
        <v>144</v>
      </c>
      <c r="D807" s="6">
        <v>0</v>
      </c>
    </row>
    <row r="808" spans="1:4" x14ac:dyDescent="0.35">
      <c r="A808" t="s">
        <v>3</v>
      </c>
      <c r="B808" t="s">
        <v>144</v>
      </c>
      <c r="D808" s="6">
        <v>0</v>
      </c>
    </row>
    <row r="809" spans="1:4" x14ac:dyDescent="0.35">
      <c r="A809" t="s">
        <v>4</v>
      </c>
      <c r="B809" t="s">
        <v>144</v>
      </c>
      <c r="D809" s="6">
        <v>0</v>
      </c>
    </row>
    <row r="810" spans="1:4" x14ac:dyDescent="0.35">
      <c r="A810" t="s">
        <v>5</v>
      </c>
      <c r="B810" t="s">
        <v>144</v>
      </c>
      <c r="D810" s="6">
        <v>0</v>
      </c>
    </row>
    <row r="811" spans="1:4" x14ac:dyDescent="0.35">
      <c r="A811" t="s">
        <v>6</v>
      </c>
      <c r="B811" t="s">
        <v>144</v>
      </c>
      <c r="D811" s="6">
        <v>0</v>
      </c>
    </row>
    <row r="812" spans="1:4" x14ac:dyDescent="0.35">
      <c r="A812" t="s">
        <v>12</v>
      </c>
      <c r="B812" t="s">
        <v>144</v>
      </c>
      <c r="D812" s="6">
        <v>0</v>
      </c>
    </row>
    <row r="813" spans="1:4" x14ac:dyDescent="0.35">
      <c r="A813" t="s">
        <v>13</v>
      </c>
      <c r="B813" t="s">
        <v>144</v>
      </c>
      <c r="D813" s="6">
        <v>0</v>
      </c>
    </row>
    <row r="814" spans="1:4" x14ac:dyDescent="0.35">
      <c r="A814" t="s">
        <v>14</v>
      </c>
      <c r="B814" t="s">
        <v>144</v>
      </c>
      <c r="D814" s="6">
        <v>0</v>
      </c>
    </row>
    <row r="815" spans="1:4" x14ac:dyDescent="0.35">
      <c r="A815" t="s">
        <v>15</v>
      </c>
      <c r="B815" t="s">
        <v>144</v>
      </c>
      <c r="D815" s="6">
        <v>0</v>
      </c>
    </row>
    <row r="816" spans="1:4" x14ac:dyDescent="0.35">
      <c r="A816" t="s">
        <v>16</v>
      </c>
      <c r="B816" t="s">
        <v>144</v>
      </c>
      <c r="D816" s="6">
        <v>0</v>
      </c>
    </row>
    <row r="817" spans="1:4" x14ac:dyDescent="0.35">
      <c r="A817" t="s">
        <v>17</v>
      </c>
      <c r="B817" t="s">
        <v>144</v>
      </c>
      <c r="D817" s="6">
        <v>0</v>
      </c>
    </row>
    <row r="818" spans="1:4" x14ac:dyDescent="0.35">
      <c r="A818" t="s">
        <v>1</v>
      </c>
      <c r="B818" t="s">
        <v>150</v>
      </c>
      <c r="D818" s="6">
        <v>676473</v>
      </c>
    </row>
    <row r="819" spans="1:4" x14ac:dyDescent="0.35">
      <c r="A819" t="s">
        <v>2</v>
      </c>
      <c r="B819" t="s">
        <v>150</v>
      </c>
      <c r="D819" s="6">
        <v>14961217</v>
      </c>
    </row>
    <row r="820" spans="1:4" x14ac:dyDescent="0.35">
      <c r="A820" t="s">
        <v>3</v>
      </c>
      <c r="B820" t="s">
        <v>150</v>
      </c>
      <c r="D820" s="6">
        <v>1251731</v>
      </c>
    </row>
    <row r="821" spans="1:4" x14ac:dyDescent="0.35">
      <c r="A821" t="s">
        <v>4</v>
      </c>
      <c r="B821" t="s">
        <v>150</v>
      </c>
      <c r="D821" s="6">
        <v>108102</v>
      </c>
    </row>
    <row r="822" spans="1:4" x14ac:dyDescent="0.35">
      <c r="A822" t="s">
        <v>5</v>
      </c>
      <c r="B822" t="s">
        <v>150</v>
      </c>
      <c r="D822" s="6">
        <v>1366441</v>
      </c>
    </row>
    <row r="823" spans="1:4" x14ac:dyDescent="0.35">
      <c r="A823" t="s">
        <v>6</v>
      </c>
      <c r="B823" t="s">
        <v>150</v>
      </c>
      <c r="D823" s="6">
        <v>187042</v>
      </c>
    </row>
    <row r="824" spans="1:4" x14ac:dyDescent="0.35">
      <c r="A824" t="s">
        <v>12</v>
      </c>
      <c r="B824" t="s">
        <v>150</v>
      </c>
      <c r="D824" s="6">
        <v>70143</v>
      </c>
    </row>
    <row r="825" spans="1:4" x14ac:dyDescent="0.35">
      <c r="A825" t="s">
        <v>13</v>
      </c>
      <c r="B825" t="s">
        <v>150</v>
      </c>
      <c r="D825" s="6">
        <v>1927844</v>
      </c>
    </row>
    <row r="826" spans="1:4" x14ac:dyDescent="0.35">
      <c r="A826" t="s">
        <v>14</v>
      </c>
      <c r="B826" t="s">
        <v>150</v>
      </c>
      <c r="D826" s="6">
        <v>1206827</v>
      </c>
    </row>
    <row r="827" spans="1:4" x14ac:dyDescent="0.35">
      <c r="A827" t="s">
        <v>15</v>
      </c>
      <c r="B827" t="s">
        <v>150</v>
      </c>
      <c r="D827" s="6">
        <v>15849403</v>
      </c>
    </row>
    <row r="828" spans="1:4" x14ac:dyDescent="0.35">
      <c r="A828" t="s">
        <v>16</v>
      </c>
      <c r="B828" t="s">
        <v>150</v>
      </c>
      <c r="D828" s="6">
        <v>0</v>
      </c>
    </row>
    <row r="829" spans="1:4" x14ac:dyDescent="0.35">
      <c r="A829" t="s">
        <v>17</v>
      </c>
      <c r="B829" t="s">
        <v>150</v>
      </c>
      <c r="D829" s="6">
        <v>0</v>
      </c>
    </row>
    <row r="830" spans="1:4" x14ac:dyDescent="0.35">
      <c r="A830" t="s">
        <v>1</v>
      </c>
      <c r="B830" t="s">
        <v>155</v>
      </c>
      <c r="D830" s="6">
        <v>575326</v>
      </c>
    </row>
    <row r="831" spans="1:4" x14ac:dyDescent="0.35">
      <c r="A831" t="s">
        <v>2</v>
      </c>
      <c r="B831" t="s">
        <v>155</v>
      </c>
      <c r="D831" s="6">
        <v>557526</v>
      </c>
    </row>
    <row r="832" spans="1:4" x14ac:dyDescent="0.35">
      <c r="A832" t="s">
        <v>3</v>
      </c>
      <c r="B832" t="s">
        <v>155</v>
      </c>
      <c r="D832" s="6">
        <v>504285</v>
      </c>
    </row>
    <row r="833" spans="1:4" x14ac:dyDescent="0.35">
      <c r="A833" t="s">
        <v>4</v>
      </c>
      <c r="B833" t="s">
        <v>155</v>
      </c>
      <c r="D833" s="6">
        <v>43855</v>
      </c>
    </row>
    <row r="834" spans="1:4" x14ac:dyDescent="0.35">
      <c r="A834" t="s">
        <v>5</v>
      </c>
      <c r="B834" t="s">
        <v>155</v>
      </c>
      <c r="D834" s="6">
        <v>256819</v>
      </c>
    </row>
    <row r="835" spans="1:4" x14ac:dyDescent="0.35">
      <c r="A835" t="s">
        <v>6</v>
      </c>
      <c r="B835" t="s">
        <v>155</v>
      </c>
      <c r="D835" s="6">
        <v>90488</v>
      </c>
    </row>
    <row r="836" spans="1:4" x14ac:dyDescent="0.35">
      <c r="A836" t="s">
        <v>12</v>
      </c>
      <c r="B836" t="s">
        <v>155</v>
      </c>
      <c r="D836" s="6">
        <v>39094</v>
      </c>
    </row>
    <row r="837" spans="1:4" x14ac:dyDescent="0.35">
      <c r="A837" t="s">
        <v>13</v>
      </c>
      <c r="B837" t="s">
        <v>155</v>
      </c>
      <c r="D837" s="6">
        <v>819966</v>
      </c>
    </row>
    <row r="838" spans="1:4" x14ac:dyDescent="0.35">
      <c r="A838" t="s">
        <v>14</v>
      </c>
      <c r="B838" t="s">
        <v>155</v>
      </c>
      <c r="D838" s="6">
        <v>878724</v>
      </c>
    </row>
    <row r="839" spans="1:4" x14ac:dyDescent="0.35">
      <c r="A839" t="s">
        <v>15</v>
      </c>
      <c r="B839" t="s">
        <v>155</v>
      </c>
      <c r="D839" s="6">
        <v>1450814</v>
      </c>
    </row>
    <row r="840" spans="1:4" x14ac:dyDescent="0.35">
      <c r="A840" t="s">
        <v>16</v>
      </c>
      <c r="B840" t="s">
        <v>155</v>
      </c>
      <c r="D840" s="6">
        <v>0</v>
      </c>
    </row>
    <row r="841" spans="1:4" x14ac:dyDescent="0.35">
      <c r="A841" t="s">
        <v>17</v>
      </c>
      <c r="B841" t="s">
        <v>155</v>
      </c>
      <c r="D841" s="6">
        <v>67800</v>
      </c>
    </row>
    <row r="842" spans="1:4" x14ac:dyDescent="0.35">
      <c r="A842" t="s">
        <v>1</v>
      </c>
      <c r="B842" t="s">
        <v>149</v>
      </c>
      <c r="D842" s="6">
        <v>93159</v>
      </c>
    </row>
    <row r="843" spans="1:4" x14ac:dyDescent="0.35">
      <c r="A843" t="s">
        <v>2</v>
      </c>
      <c r="B843" t="s">
        <v>149</v>
      </c>
      <c r="D843" s="6">
        <v>622067</v>
      </c>
    </row>
    <row r="844" spans="1:4" x14ac:dyDescent="0.35">
      <c r="A844" t="s">
        <v>3</v>
      </c>
      <c r="B844" t="s">
        <v>149</v>
      </c>
      <c r="D844" s="6">
        <v>247451</v>
      </c>
    </row>
    <row r="845" spans="1:4" x14ac:dyDescent="0.35">
      <c r="A845" t="s">
        <v>4</v>
      </c>
      <c r="B845" t="s">
        <v>149</v>
      </c>
      <c r="D845" s="6">
        <v>0</v>
      </c>
    </row>
    <row r="846" spans="1:4" x14ac:dyDescent="0.35">
      <c r="A846" t="s">
        <v>5</v>
      </c>
      <c r="B846" t="s">
        <v>149</v>
      </c>
      <c r="D846" s="6">
        <v>106158</v>
      </c>
    </row>
    <row r="847" spans="1:4" x14ac:dyDescent="0.35">
      <c r="A847" t="s">
        <v>6</v>
      </c>
      <c r="B847" t="s">
        <v>149</v>
      </c>
      <c r="D847" s="6">
        <v>0</v>
      </c>
    </row>
    <row r="848" spans="1:4" x14ac:dyDescent="0.35">
      <c r="A848" t="s">
        <v>12</v>
      </c>
      <c r="B848" t="s">
        <v>149</v>
      </c>
      <c r="D848" s="6">
        <v>22457</v>
      </c>
    </row>
    <row r="849" spans="1:4" x14ac:dyDescent="0.35">
      <c r="A849" t="s">
        <v>13</v>
      </c>
      <c r="B849" t="s">
        <v>149</v>
      </c>
      <c r="D849" s="6">
        <v>1772950</v>
      </c>
    </row>
    <row r="850" spans="1:4" x14ac:dyDescent="0.35">
      <c r="A850" t="s">
        <v>14</v>
      </c>
      <c r="B850" t="s">
        <v>149</v>
      </c>
      <c r="D850" s="6">
        <v>2847228</v>
      </c>
    </row>
    <row r="851" spans="1:4" x14ac:dyDescent="0.35">
      <c r="A851" t="s">
        <v>15</v>
      </c>
      <c r="B851" t="s">
        <v>149</v>
      </c>
      <c r="D851" s="6">
        <v>0</v>
      </c>
    </row>
    <row r="852" spans="1:4" x14ac:dyDescent="0.35">
      <c r="A852" t="s">
        <v>16</v>
      </c>
      <c r="B852" t="s">
        <v>149</v>
      </c>
      <c r="D852" s="6">
        <v>0</v>
      </c>
    </row>
    <row r="853" spans="1:4" x14ac:dyDescent="0.35">
      <c r="A853" t="s">
        <v>17</v>
      </c>
      <c r="B853" t="s">
        <v>149</v>
      </c>
      <c r="D853" s="6">
        <v>0</v>
      </c>
    </row>
    <row r="854" spans="1:4" x14ac:dyDescent="0.35">
      <c r="A854" t="s">
        <v>1</v>
      </c>
      <c r="B854" t="s">
        <v>147</v>
      </c>
      <c r="D854" s="6">
        <v>381202</v>
      </c>
    </row>
    <row r="855" spans="1:4" x14ac:dyDescent="0.35">
      <c r="A855" t="s">
        <v>2</v>
      </c>
      <c r="B855" t="s">
        <v>147</v>
      </c>
      <c r="D855" s="6">
        <v>0</v>
      </c>
    </row>
    <row r="856" spans="1:4" x14ac:dyDescent="0.35">
      <c r="A856" t="s">
        <v>3</v>
      </c>
      <c r="B856" t="s">
        <v>147</v>
      </c>
      <c r="D856" s="6">
        <v>1514129</v>
      </c>
    </row>
    <row r="857" spans="1:4" x14ac:dyDescent="0.35">
      <c r="A857" t="s">
        <v>4</v>
      </c>
      <c r="B857" t="s">
        <v>147</v>
      </c>
      <c r="D857" s="6">
        <v>0</v>
      </c>
    </row>
    <row r="858" spans="1:4" x14ac:dyDescent="0.35">
      <c r="A858" t="s">
        <v>5</v>
      </c>
      <c r="B858" t="s">
        <v>147</v>
      </c>
      <c r="D858" s="6">
        <v>905809</v>
      </c>
    </row>
    <row r="859" spans="1:4" x14ac:dyDescent="0.35">
      <c r="A859" t="s">
        <v>6</v>
      </c>
      <c r="B859" t="s">
        <v>147</v>
      </c>
      <c r="D859" s="6">
        <v>0</v>
      </c>
    </row>
    <row r="860" spans="1:4" x14ac:dyDescent="0.35">
      <c r="A860" t="s">
        <v>12</v>
      </c>
      <c r="B860" t="s">
        <v>147</v>
      </c>
      <c r="D860" s="6">
        <v>243106</v>
      </c>
    </row>
    <row r="861" spans="1:4" x14ac:dyDescent="0.35">
      <c r="A861" t="s">
        <v>13</v>
      </c>
      <c r="B861" t="s">
        <v>147</v>
      </c>
      <c r="D861" s="6">
        <v>61343</v>
      </c>
    </row>
    <row r="862" spans="1:4" x14ac:dyDescent="0.35">
      <c r="A862" t="s">
        <v>14</v>
      </c>
      <c r="B862" t="s">
        <v>147</v>
      </c>
      <c r="D862" s="6">
        <v>133925</v>
      </c>
    </row>
    <row r="863" spans="1:4" x14ac:dyDescent="0.35">
      <c r="A863" t="s">
        <v>15</v>
      </c>
      <c r="B863" t="s">
        <v>147</v>
      </c>
      <c r="D863" s="6">
        <v>0</v>
      </c>
    </row>
    <row r="864" spans="1:4" x14ac:dyDescent="0.35">
      <c r="A864" t="s">
        <v>16</v>
      </c>
      <c r="B864" t="s">
        <v>147</v>
      </c>
      <c r="D864" s="6">
        <v>0</v>
      </c>
    </row>
    <row r="865" spans="1:4" x14ac:dyDescent="0.35">
      <c r="A865" t="s">
        <v>17</v>
      </c>
      <c r="B865" t="s">
        <v>147</v>
      </c>
      <c r="D865" s="6">
        <v>0</v>
      </c>
    </row>
    <row r="866" spans="1:4" x14ac:dyDescent="0.35">
      <c r="A866" t="s">
        <v>1</v>
      </c>
      <c r="B866" t="s">
        <v>146</v>
      </c>
      <c r="D866" s="6">
        <v>2672476</v>
      </c>
    </row>
    <row r="867" spans="1:4" x14ac:dyDescent="0.35">
      <c r="A867" t="s">
        <v>2</v>
      </c>
      <c r="B867" t="s">
        <v>146</v>
      </c>
      <c r="D867" s="6">
        <v>1270138</v>
      </c>
    </row>
    <row r="868" spans="1:4" x14ac:dyDescent="0.35">
      <c r="A868" t="s">
        <v>3</v>
      </c>
      <c r="B868" t="s">
        <v>146</v>
      </c>
      <c r="D868" s="6">
        <v>794948</v>
      </c>
    </row>
    <row r="869" spans="1:4" x14ac:dyDescent="0.35">
      <c r="A869" t="s">
        <v>4</v>
      </c>
      <c r="B869" t="s">
        <v>146</v>
      </c>
      <c r="D869" s="6">
        <v>0</v>
      </c>
    </row>
    <row r="870" spans="1:4" x14ac:dyDescent="0.35">
      <c r="A870" t="s">
        <v>5</v>
      </c>
      <c r="B870" t="s">
        <v>146</v>
      </c>
      <c r="D870" s="6">
        <v>158127</v>
      </c>
    </row>
    <row r="871" spans="1:4" x14ac:dyDescent="0.35">
      <c r="A871" t="s">
        <v>6</v>
      </c>
      <c r="B871" t="s">
        <v>146</v>
      </c>
      <c r="D871" s="6">
        <v>67930</v>
      </c>
    </row>
    <row r="872" spans="1:4" x14ac:dyDescent="0.35">
      <c r="A872" t="s">
        <v>12</v>
      </c>
      <c r="B872" t="s">
        <v>146</v>
      </c>
      <c r="D872" s="6">
        <v>248028</v>
      </c>
    </row>
    <row r="873" spans="1:4" x14ac:dyDescent="0.35">
      <c r="A873" t="s">
        <v>13</v>
      </c>
      <c r="B873" t="s">
        <v>146</v>
      </c>
      <c r="D873" s="6">
        <v>1762167</v>
      </c>
    </row>
    <row r="874" spans="1:4" x14ac:dyDescent="0.35">
      <c r="A874" t="s">
        <v>14</v>
      </c>
      <c r="B874" t="s">
        <v>146</v>
      </c>
      <c r="D874" s="6">
        <v>502356</v>
      </c>
    </row>
    <row r="875" spans="1:4" x14ac:dyDescent="0.35">
      <c r="A875" t="s">
        <v>15</v>
      </c>
      <c r="B875" t="s">
        <v>146</v>
      </c>
      <c r="D875" s="6">
        <v>2100</v>
      </c>
    </row>
    <row r="876" spans="1:4" x14ac:dyDescent="0.35">
      <c r="A876" t="s">
        <v>16</v>
      </c>
      <c r="B876" t="s">
        <v>146</v>
      </c>
      <c r="D876" s="6">
        <v>0</v>
      </c>
    </row>
    <row r="877" spans="1:4" x14ac:dyDescent="0.35">
      <c r="A877" t="s">
        <v>17</v>
      </c>
      <c r="B877" t="s">
        <v>146</v>
      </c>
      <c r="D877" s="6">
        <v>0</v>
      </c>
    </row>
    <row r="878" spans="1:4" x14ac:dyDescent="0.35">
      <c r="A878" t="s">
        <v>1</v>
      </c>
      <c r="B878" t="s">
        <v>145</v>
      </c>
      <c r="D878" s="6">
        <v>273357</v>
      </c>
    </row>
    <row r="879" spans="1:4" x14ac:dyDescent="0.35">
      <c r="A879" t="s">
        <v>2</v>
      </c>
      <c r="B879" t="s">
        <v>145</v>
      </c>
      <c r="D879" s="6">
        <v>0</v>
      </c>
    </row>
    <row r="880" spans="1:4" x14ac:dyDescent="0.35">
      <c r="A880" t="s">
        <v>3</v>
      </c>
      <c r="B880" t="s">
        <v>145</v>
      </c>
      <c r="D880" s="6">
        <v>462384</v>
      </c>
    </row>
    <row r="881" spans="1:4" x14ac:dyDescent="0.35">
      <c r="A881" t="s">
        <v>4</v>
      </c>
      <c r="B881" t="s">
        <v>145</v>
      </c>
      <c r="D881" s="6">
        <v>0</v>
      </c>
    </row>
    <row r="882" spans="1:4" x14ac:dyDescent="0.35">
      <c r="A882" t="s">
        <v>5</v>
      </c>
      <c r="B882" t="s">
        <v>145</v>
      </c>
      <c r="D882" s="6">
        <v>231907</v>
      </c>
    </row>
    <row r="883" spans="1:4" x14ac:dyDescent="0.35">
      <c r="A883" t="s">
        <v>6</v>
      </c>
      <c r="B883" t="s">
        <v>145</v>
      </c>
      <c r="D883" s="6">
        <v>2802</v>
      </c>
    </row>
    <row r="884" spans="1:4" x14ac:dyDescent="0.35">
      <c r="A884" t="s">
        <v>12</v>
      </c>
      <c r="B884" t="s">
        <v>145</v>
      </c>
      <c r="D884" s="6">
        <v>109844</v>
      </c>
    </row>
    <row r="885" spans="1:4" x14ac:dyDescent="0.35">
      <c r="A885" t="s">
        <v>13</v>
      </c>
      <c r="B885" t="s">
        <v>145</v>
      </c>
      <c r="D885" s="6">
        <v>98863</v>
      </c>
    </row>
    <row r="886" spans="1:4" x14ac:dyDescent="0.35">
      <c r="A886" t="s">
        <v>14</v>
      </c>
      <c r="B886" t="s">
        <v>145</v>
      </c>
      <c r="D886" s="6">
        <v>59223</v>
      </c>
    </row>
    <row r="887" spans="1:4" x14ac:dyDescent="0.35">
      <c r="A887" t="s">
        <v>15</v>
      </c>
      <c r="B887" t="s">
        <v>145</v>
      </c>
      <c r="D887" s="6">
        <v>0</v>
      </c>
    </row>
    <row r="888" spans="1:4" x14ac:dyDescent="0.35">
      <c r="A888" t="s">
        <v>16</v>
      </c>
      <c r="B888" t="s">
        <v>145</v>
      </c>
      <c r="D888" s="6">
        <v>0</v>
      </c>
    </row>
    <row r="889" spans="1:4" x14ac:dyDescent="0.35">
      <c r="A889" t="s">
        <v>17</v>
      </c>
      <c r="B889" t="s">
        <v>145</v>
      </c>
      <c r="D889" s="6">
        <v>0</v>
      </c>
    </row>
    <row r="890" spans="1:4" x14ac:dyDescent="0.35">
      <c r="A890" t="s">
        <v>1</v>
      </c>
      <c r="B890" t="s">
        <v>148</v>
      </c>
      <c r="D890" s="6">
        <v>40025601</v>
      </c>
    </row>
    <row r="891" spans="1:4" x14ac:dyDescent="0.35">
      <c r="A891" t="s">
        <v>2</v>
      </c>
      <c r="B891" t="s">
        <v>148</v>
      </c>
      <c r="D891" s="6">
        <v>20955152</v>
      </c>
    </row>
    <row r="892" spans="1:4" x14ac:dyDescent="0.35">
      <c r="A892" t="s">
        <v>3</v>
      </c>
      <c r="B892" t="s">
        <v>148</v>
      </c>
      <c r="D892" s="6">
        <v>12039755</v>
      </c>
    </row>
    <row r="893" spans="1:4" x14ac:dyDescent="0.35">
      <c r="A893" t="s">
        <v>4</v>
      </c>
      <c r="B893" t="s">
        <v>148</v>
      </c>
      <c r="D893" s="6">
        <v>18338900</v>
      </c>
    </row>
    <row r="894" spans="1:4" x14ac:dyDescent="0.35">
      <c r="A894" t="s">
        <v>5</v>
      </c>
      <c r="B894" t="s">
        <v>148</v>
      </c>
      <c r="D894" s="6">
        <v>24660473</v>
      </c>
    </row>
    <row r="895" spans="1:4" x14ac:dyDescent="0.35">
      <c r="A895" t="s">
        <v>6</v>
      </c>
      <c r="B895" t="s">
        <v>148</v>
      </c>
      <c r="D895" s="6">
        <v>7373100</v>
      </c>
    </row>
    <row r="896" spans="1:4" x14ac:dyDescent="0.35">
      <c r="A896" t="s">
        <v>12</v>
      </c>
      <c r="B896" t="s">
        <v>148</v>
      </c>
      <c r="D896" s="6">
        <v>791759</v>
      </c>
    </row>
    <row r="897" spans="1:4" x14ac:dyDescent="0.35">
      <c r="A897" t="s">
        <v>13</v>
      </c>
      <c r="B897" t="s">
        <v>148</v>
      </c>
      <c r="D897" s="6">
        <v>16080050</v>
      </c>
    </row>
    <row r="898" spans="1:4" x14ac:dyDescent="0.35">
      <c r="A898" t="s">
        <v>14</v>
      </c>
      <c r="B898" t="s">
        <v>148</v>
      </c>
      <c r="D898" s="6">
        <v>1660818</v>
      </c>
    </row>
    <row r="899" spans="1:4" x14ac:dyDescent="0.35">
      <c r="A899" t="s">
        <v>15</v>
      </c>
      <c r="B899" t="s">
        <v>148</v>
      </c>
      <c r="D899" s="6">
        <v>154880</v>
      </c>
    </row>
    <row r="900" spans="1:4" x14ac:dyDescent="0.35">
      <c r="A900" t="s">
        <v>16</v>
      </c>
      <c r="B900" t="s">
        <v>148</v>
      </c>
      <c r="D900" s="6">
        <v>0</v>
      </c>
    </row>
    <row r="901" spans="1:4" x14ac:dyDescent="0.35">
      <c r="A901" t="s">
        <v>17</v>
      </c>
      <c r="B901" t="s">
        <v>148</v>
      </c>
      <c r="D901" s="6">
        <v>828884</v>
      </c>
    </row>
    <row r="902" spans="1:4" x14ac:dyDescent="0.35">
      <c r="A902" t="s">
        <v>1</v>
      </c>
      <c r="B902" t="s">
        <v>151</v>
      </c>
      <c r="D902" s="6">
        <v>1148237</v>
      </c>
    </row>
    <row r="903" spans="1:4" x14ac:dyDescent="0.35">
      <c r="A903" t="s">
        <v>2</v>
      </c>
      <c r="B903" t="s">
        <v>151</v>
      </c>
      <c r="D903" s="6">
        <v>1119718</v>
      </c>
    </row>
    <row r="904" spans="1:4" x14ac:dyDescent="0.35">
      <c r="A904" t="s">
        <v>3</v>
      </c>
      <c r="B904" t="s">
        <v>151</v>
      </c>
      <c r="D904" s="6">
        <v>492550</v>
      </c>
    </row>
    <row r="905" spans="1:4" x14ac:dyDescent="0.35">
      <c r="A905" t="s">
        <v>4</v>
      </c>
      <c r="B905" t="s">
        <v>151</v>
      </c>
      <c r="D905" s="6">
        <v>121810</v>
      </c>
    </row>
    <row r="906" spans="1:4" x14ac:dyDescent="0.35">
      <c r="A906" t="s">
        <v>5</v>
      </c>
      <c r="B906" t="s">
        <v>151</v>
      </c>
      <c r="D906" s="6">
        <v>444774</v>
      </c>
    </row>
    <row r="907" spans="1:4" x14ac:dyDescent="0.35">
      <c r="A907" t="s">
        <v>6</v>
      </c>
      <c r="B907" t="s">
        <v>151</v>
      </c>
      <c r="D907" s="6">
        <v>40376</v>
      </c>
    </row>
    <row r="908" spans="1:4" x14ac:dyDescent="0.35">
      <c r="A908" t="s">
        <v>12</v>
      </c>
      <c r="B908" t="s">
        <v>151</v>
      </c>
      <c r="D908" s="6">
        <v>107202</v>
      </c>
    </row>
    <row r="909" spans="1:4" x14ac:dyDescent="0.35">
      <c r="A909" t="s">
        <v>13</v>
      </c>
      <c r="B909" t="s">
        <v>151</v>
      </c>
      <c r="D909" s="6">
        <v>758330</v>
      </c>
    </row>
    <row r="910" spans="1:4" x14ac:dyDescent="0.35">
      <c r="A910" t="s">
        <v>14</v>
      </c>
      <c r="B910" t="s">
        <v>151</v>
      </c>
      <c r="D910" s="6">
        <v>444981</v>
      </c>
    </row>
    <row r="911" spans="1:4" x14ac:dyDescent="0.35">
      <c r="A911" t="s">
        <v>15</v>
      </c>
      <c r="B911" t="s">
        <v>151</v>
      </c>
      <c r="D911" s="6">
        <v>0</v>
      </c>
    </row>
    <row r="912" spans="1:4" x14ac:dyDescent="0.35">
      <c r="A912" t="s">
        <v>16</v>
      </c>
      <c r="B912" t="s">
        <v>151</v>
      </c>
      <c r="D912" s="6">
        <v>0</v>
      </c>
    </row>
    <row r="913" spans="1:4" x14ac:dyDescent="0.35">
      <c r="A913" t="s">
        <v>17</v>
      </c>
      <c r="B913" t="s">
        <v>151</v>
      </c>
      <c r="D913" s="6">
        <v>49000</v>
      </c>
    </row>
    <row r="914" spans="1:4" x14ac:dyDescent="0.35">
      <c r="A914" t="s">
        <v>1</v>
      </c>
      <c r="B914" t="s">
        <v>152</v>
      </c>
      <c r="D914" s="6">
        <v>619425</v>
      </c>
    </row>
    <row r="915" spans="1:4" x14ac:dyDescent="0.35">
      <c r="A915" t="s">
        <v>2</v>
      </c>
      <c r="B915" t="s">
        <v>152</v>
      </c>
      <c r="D915" s="6">
        <v>1261935</v>
      </c>
    </row>
    <row r="916" spans="1:4" x14ac:dyDescent="0.35">
      <c r="A916" t="s">
        <v>3</v>
      </c>
      <c r="B916" t="s">
        <v>152</v>
      </c>
      <c r="D916" s="6">
        <v>439011</v>
      </c>
    </row>
    <row r="917" spans="1:4" x14ac:dyDescent="0.35">
      <c r="A917" t="s">
        <v>4</v>
      </c>
      <c r="B917" t="s">
        <v>152</v>
      </c>
      <c r="D917" s="6">
        <v>110448</v>
      </c>
    </row>
    <row r="918" spans="1:4" x14ac:dyDescent="0.35">
      <c r="A918" t="s">
        <v>5</v>
      </c>
      <c r="B918" t="s">
        <v>152</v>
      </c>
      <c r="D918" s="6">
        <v>2528187</v>
      </c>
    </row>
    <row r="919" spans="1:4" x14ac:dyDescent="0.35">
      <c r="A919" t="s">
        <v>6</v>
      </c>
      <c r="B919" t="s">
        <v>152</v>
      </c>
      <c r="D919" s="6">
        <v>153013</v>
      </c>
    </row>
    <row r="920" spans="1:4" x14ac:dyDescent="0.35">
      <c r="A920" t="s">
        <v>12</v>
      </c>
      <c r="B920" t="s">
        <v>152</v>
      </c>
      <c r="D920" s="6">
        <v>118408</v>
      </c>
    </row>
    <row r="921" spans="1:4" x14ac:dyDescent="0.35">
      <c r="A921" t="s">
        <v>13</v>
      </c>
      <c r="B921" t="s">
        <v>152</v>
      </c>
      <c r="D921" s="6">
        <v>274591</v>
      </c>
    </row>
    <row r="922" spans="1:4" x14ac:dyDescent="0.35">
      <c r="A922" t="s">
        <v>14</v>
      </c>
      <c r="B922" t="s">
        <v>152</v>
      </c>
      <c r="D922" s="6">
        <v>407716</v>
      </c>
    </row>
    <row r="923" spans="1:4" x14ac:dyDescent="0.35">
      <c r="A923" t="s">
        <v>15</v>
      </c>
      <c r="B923" t="s">
        <v>152</v>
      </c>
      <c r="D923" s="6">
        <v>0</v>
      </c>
    </row>
    <row r="924" spans="1:4" x14ac:dyDescent="0.35">
      <c r="A924" t="s">
        <v>16</v>
      </c>
      <c r="B924" t="s">
        <v>152</v>
      </c>
      <c r="D924" s="6">
        <v>1000</v>
      </c>
    </row>
    <row r="925" spans="1:4" x14ac:dyDescent="0.35">
      <c r="A925" t="s">
        <v>17</v>
      </c>
      <c r="B925" t="s">
        <v>152</v>
      </c>
      <c r="D925" s="6">
        <v>33100</v>
      </c>
    </row>
    <row r="926" spans="1:4" x14ac:dyDescent="0.35">
      <c r="A926" t="s">
        <v>1</v>
      </c>
      <c r="B926" t="s">
        <v>156</v>
      </c>
      <c r="D926" s="6">
        <v>19235</v>
      </c>
    </row>
    <row r="927" spans="1:4" x14ac:dyDescent="0.35">
      <c r="A927" t="s">
        <v>2</v>
      </c>
      <c r="B927" t="s">
        <v>156</v>
      </c>
      <c r="D927" s="6">
        <v>508593</v>
      </c>
    </row>
    <row r="928" spans="1:4" x14ac:dyDescent="0.35">
      <c r="A928" t="s">
        <v>3</v>
      </c>
      <c r="B928" t="s">
        <v>156</v>
      </c>
      <c r="D928" s="6">
        <v>440872</v>
      </c>
    </row>
    <row r="929" spans="1:4" x14ac:dyDescent="0.35">
      <c r="A929" t="s">
        <v>4</v>
      </c>
      <c r="B929" t="s">
        <v>156</v>
      </c>
      <c r="D929" s="6">
        <v>0</v>
      </c>
    </row>
    <row r="930" spans="1:4" x14ac:dyDescent="0.35">
      <c r="A930" t="s">
        <v>5</v>
      </c>
      <c r="B930" t="s">
        <v>156</v>
      </c>
      <c r="D930" s="6">
        <v>159979</v>
      </c>
    </row>
    <row r="931" spans="1:4" x14ac:dyDescent="0.35">
      <c r="A931" t="s">
        <v>6</v>
      </c>
      <c r="B931" t="s">
        <v>156</v>
      </c>
      <c r="D931" s="6">
        <v>0</v>
      </c>
    </row>
    <row r="932" spans="1:4" x14ac:dyDescent="0.35">
      <c r="A932" t="s">
        <v>12</v>
      </c>
      <c r="B932" t="s">
        <v>156</v>
      </c>
      <c r="D932" s="6">
        <v>244746</v>
      </c>
    </row>
    <row r="933" spans="1:4" x14ac:dyDescent="0.35">
      <c r="A933" t="s">
        <v>13</v>
      </c>
      <c r="B933" t="s">
        <v>156</v>
      </c>
      <c r="D933" s="6">
        <v>1503487</v>
      </c>
    </row>
    <row r="934" spans="1:4" x14ac:dyDescent="0.35">
      <c r="A934" t="s">
        <v>14</v>
      </c>
      <c r="B934" t="s">
        <v>156</v>
      </c>
      <c r="D934" s="6">
        <v>1001543</v>
      </c>
    </row>
    <row r="935" spans="1:4" x14ac:dyDescent="0.35">
      <c r="A935" t="s">
        <v>15</v>
      </c>
      <c r="B935" t="s">
        <v>156</v>
      </c>
      <c r="D935" s="6">
        <v>126872</v>
      </c>
    </row>
    <row r="936" spans="1:4" x14ac:dyDescent="0.35">
      <c r="A936" t="s">
        <v>16</v>
      </c>
      <c r="B936" t="s">
        <v>156</v>
      </c>
      <c r="D936" s="6">
        <v>0</v>
      </c>
    </row>
    <row r="937" spans="1:4" x14ac:dyDescent="0.35">
      <c r="A937" t="s">
        <v>17</v>
      </c>
      <c r="B937" t="s">
        <v>156</v>
      </c>
      <c r="D937" s="6">
        <v>0</v>
      </c>
    </row>
    <row r="938" spans="1:4" x14ac:dyDescent="0.35">
      <c r="A938" t="s">
        <v>1</v>
      </c>
      <c r="B938" t="s">
        <v>161</v>
      </c>
      <c r="D938" s="6">
        <v>10327464</v>
      </c>
    </row>
    <row r="939" spans="1:4" x14ac:dyDescent="0.35">
      <c r="A939" t="s">
        <v>2</v>
      </c>
      <c r="B939" t="s">
        <v>161</v>
      </c>
      <c r="D939" s="6">
        <v>6280400</v>
      </c>
    </row>
    <row r="940" spans="1:4" x14ac:dyDescent="0.35">
      <c r="A940" t="s">
        <v>3</v>
      </c>
      <c r="B940" t="s">
        <v>161</v>
      </c>
      <c r="D940" s="6">
        <v>2706667</v>
      </c>
    </row>
    <row r="941" spans="1:4" x14ac:dyDescent="0.35">
      <c r="A941" t="s">
        <v>4</v>
      </c>
      <c r="B941" t="s">
        <v>161</v>
      </c>
      <c r="D941" s="6">
        <v>2746602</v>
      </c>
    </row>
    <row r="942" spans="1:4" x14ac:dyDescent="0.35">
      <c r="A942" t="s">
        <v>5</v>
      </c>
      <c r="B942" t="s">
        <v>161</v>
      </c>
      <c r="D942" s="6">
        <v>5966803</v>
      </c>
    </row>
    <row r="943" spans="1:4" x14ac:dyDescent="0.35">
      <c r="A943" t="s">
        <v>6</v>
      </c>
      <c r="B943" t="s">
        <v>161</v>
      </c>
      <c r="D943" s="6">
        <v>9761556</v>
      </c>
    </row>
    <row r="944" spans="1:4" x14ac:dyDescent="0.35">
      <c r="A944" t="s">
        <v>12</v>
      </c>
      <c r="B944" t="s">
        <v>161</v>
      </c>
      <c r="D944" s="6">
        <v>9579553</v>
      </c>
    </row>
    <row r="945" spans="1:4" x14ac:dyDescent="0.35">
      <c r="A945" t="s">
        <v>13</v>
      </c>
      <c r="B945" t="s">
        <v>161</v>
      </c>
      <c r="D945" s="6">
        <v>12084563</v>
      </c>
    </row>
    <row r="946" spans="1:4" x14ac:dyDescent="0.35">
      <c r="A946" t="s">
        <v>14</v>
      </c>
      <c r="B946" t="s">
        <v>161</v>
      </c>
      <c r="D946" s="6">
        <v>6961182</v>
      </c>
    </row>
    <row r="947" spans="1:4" x14ac:dyDescent="0.35">
      <c r="A947" t="s">
        <v>15</v>
      </c>
      <c r="B947" t="s">
        <v>161</v>
      </c>
      <c r="D947" s="6">
        <v>0</v>
      </c>
    </row>
    <row r="948" spans="1:4" x14ac:dyDescent="0.35">
      <c r="A948" t="s">
        <v>16</v>
      </c>
      <c r="B948" t="s">
        <v>161</v>
      </c>
      <c r="D948" s="6">
        <v>0</v>
      </c>
    </row>
    <row r="949" spans="1:4" x14ac:dyDescent="0.35">
      <c r="A949" t="s">
        <v>17</v>
      </c>
      <c r="B949" t="s">
        <v>161</v>
      </c>
      <c r="D949" s="6">
        <v>0</v>
      </c>
    </row>
    <row r="950" spans="1:4" x14ac:dyDescent="0.35">
      <c r="A950" t="s">
        <v>1</v>
      </c>
      <c r="B950" t="s">
        <v>158</v>
      </c>
      <c r="D950" s="6">
        <v>3984581</v>
      </c>
    </row>
    <row r="951" spans="1:4" x14ac:dyDescent="0.35">
      <c r="A951" t="s">
        <v>2</v>
      </c>
      <c r="B951" t="s">
        <v>158</v>
      </c>
      <c r="D951" s="6">
        <v>1126013</v>
      </c>
    </row>
    <row r="952" spans="1:4" x14ac:dyDescent="0.35">
      <c r="A952" t="s">
        <v>3</v>
      </c>
      <c r="B952" t="s">
        <v>158</v>
      </c>
      <c r="D952" s="6">
        <v>1714783</v>
      </c>
    </row>
    <row r="953" spans="1:4" x14ac:dyDescent="0.35">
      <c r="A953" t="s">
        <v>4</v>
      </c>
      <c r="B953" t="s">
        <v>158</v>
      </c>
      <c r="D953" s="6">
        <v>667431</v>
      </c>
    </row>
    <row r="954" spans="1:4" x14ac:dyDescent="0.35">
      <c r="A954" t="s">
        <v>5</v>
      </c>
      <c r="B954" t="s">
        <v>158</v>
      </c>
      <c r="D954" s="6">
        <v>1317133</v>
      </c>
    </row>
    <row r="955" spans="1:4" x14ac:dyDescent="0.35">
      <c r="A955" t="s">
        <v>6</v>
      </c>
      <c r="B955" t="s">
        <v>158</v>
      </c>
      <c r="D955" s="6">
        <v>175475</v>
      </c>
    </row>
    <row r="956" spans="1:4" x14ac:dyDescent="0.35">
      <c r="A956" t="s">
        <v>12</v>
      </c>
      <c r="B956" t="s">
        <v>158</v>
      </c>
      <c r="D956" s="6">
        <v>30850</v>
      </c>
    </row>
    <row r="957" spans="1:4" x14ac:dyDescent="0.35">
      <c r="A957" t="s">
        <v>13</v>
      </c>
      <c r="B957" t="s">
        <v>158</v>
      </c>
      <c r="D957" s="6">
        <v>7799102</v>
      </c>
    </row>
    <row r="958" spans="1:4" x14ac:dyDescent="0.35">
      <c r="A958" t="s">
        <v>14</v>
      </c>
      <c r="B958" t="s">
        <v>158</v>
      </c>
      <c r="D958" s="6">
        <v>1295593</v>
      </c>
    </row>
    <row r="959" spans="1:4" x14ac:dyDescent="0.35">
      <c r="A959" t="s">
        <v>15</v>
      </c>
      <c r="B959" t="s">
        <v>158</v>
      </c>
      <c r="D959" s="6">
        <v>0</v>
      </c>
    </row>
    <row r="960" spans="1:4" x14ac:dyDescent="0.35">
      <c r="A960" t="s">
        <v>16</v>
      </c>
      <c r="B960" t="s">
        <v>158</v>
      </c>
      <c r="D960" s="6">
        <v>0</v>
      </c>
    </row>
    <row r="961" spans="1:4" x14ac:dyDescent="0.35">
      <c r="A961" t="s">
        <v>17</v>
      </c>
      <c r="B961" t="s">
        <v>158</v>
      </c>
      <c r="D961" s="6">
        <v>0</v>
      </c>
    </row>
    <row r="962" spans="1:4" x14ac:dyDescent="0.35">
      <c r="A962" t="s">
        <v>1</v>
      </c>
      <c r="B962" t="s">
        <v>162</v>
      </c>
      <c r="D962" s="6">
        <v>3397802</v>
      </c>
    </row>
    <row r="963" spans="1:4" x14ac:dyDescent="0.35">
      <c r="A963" t="s">
        <v>2</v>
      </c>
      <c r="B963" t="s">
        <v>162</v>
      </c>
      <c r="D963" s="6">
        <v>2134292</v>
      </c>
    </row>
    <row r="964" spans="1:4" x14ac:dyDescent="0.35">
      <c r="A964" t="s">
        <v>3</v>
      </c>
      <c r="B964" t="s">
        <v>162</v>
      </c>
      <c r="D964" s="6">
        <v>913148</v>
      </c>
    </row>
    <row r="965" spans="1:4" x14ac:dyDescent="0.35">
      <c r="A965" t="s">
        <v>4</v>
      </c>
      <c r="B965" t="s">
        <v>162</v>
      </c>
      <c r="D965" s="6">
        <v>127238</v>
      </c>
    </row>
    <row r="966" spans="1:4" x14ac:dyDescent="0.35">
      <c r="A966" t="s">
        <v>5</v>
      </c>
      <c r="B966" t="s">
        <v>162</v>
      </c>
      <c r="D966" s="6">
        <v>650718</v>
      </c>
    </row>
    <row r="967" spans="1:4" x14ac:dyDescent="0.35">
      <c r="A967" t="s">
        <v>6</v>
      </c>
      <c r="B967" t="s">
        <v>162</v>
      </c>
      <c r="D967" s="6">
        <v>76439</v>
      </c>
    </row>
    <row r="968" spans="1:4" x14ac:dyDescent="0.35">
      <c r="A968" t="s">
        <v>12</v>
      </c>
      <c r="B968" t="s">
        <v>162</v>
      </c>
      <c r="D968" s="6">
        <v>297387</v>
      </c>
    </row>
    <row r="969" spans="1:4" x14ac:dyDescent="0.35">
      <c r="A969" t="s">
        <v>13</v>
      </c>
      <c r="B969" t="s">
        <v>162</v>
      </c>
      <c r="D969" s="6">
        <v>2527554</v>
      </c>
    </row>
    <row r="970" spans="1:4" x14ac:dyDescent="0.35">
      <c r="A970" t="s">
        <v>14</v>
      </c>
      <c r="B970" t="s">
        <v>162</v>
      </c>
      <c r="D970" s="6">
        <v>1413980</v>
      </c>
    </row>
    <row r="971" spans="1:4" x14ac:dyDescent="0.35">
      <c r="A971" t="s">
        <v>15</v>
      </c>
      <c r="B971" t="s">
        <v>162</v>
      </c>
      <c r="D971" s="6">
        <v>39522</v>
      </c>
    </row>
    <row r="972" spans="1:4" x14ac:dyDescent="0.35">
      <c r="A972" t="s">
        <v>16</v>
      </c>
      <c r="B972" t="s">
        <v>162</v>
      </c>
      <c r="D972" s="6">
        <v>0</v>
      </c>
    </row>
    <row r="973" spans="1:4" x14ac:dyDescent="0.35">
      <c r="A973" t="s">
        <v>17</v>
      </c>
      <c r="B973" t="s">
        <v>162</v>
      </c>
      <c r="D973" s="6">
        <v>135300</v>
      </c>
    </row>
    <row r="974" spans="1:4" x14ac:dyDescent="0.35">
      <c r="A974" t="s">
        <v>1</v>
      </c>
      <c r="B974" t="s">
        <v>160</v>
      </c>
      <c r="D974" s="6">
        <v>1642770</v>
      </c>
    </row>
    <row r="975" spans="1:4" x14ac:dyDescent="0.35">
      <c r="A975" t="s">
        <v>2</v>
      </c>
      <c r="B975" t="s">
        <v>160</v>
      </c>
      <c r="D975" s="6">
        <v>895268</v>
      </c>
    </row>
    <row r="976" spans="1:4" x14ac:dyDescent="0.35">
      <c r="A976" t="s">
        <v>3</v>
      </c>
      <c r="B976" t="s">
        <v>160</v>
      </c>
      <c r="D976" s="6">
        <v>937194</v>
      </c>
    </row>
    <row r="977" spans="1:4" x14ac:dyDescent="0.35">
      <c r="A977" t="s">
        <v>4</v>
      </c>
      <c r="B977" t="s">
        <v>160</v>
      </c>
      <c r="D977" s="6">
        <v>99304</v>
      </c>
    </row>
    <row r="978" spans="1:4" x14ac:dyDescent="0.35">
      <c r="A978" t="s">
        <v>5</v>
      </c>
      <c r="B978" t="s">
        <v>160</v>
      </c>
      <c r="D978" s="6">
        <v>758758</v>
      </c>
    </row>
    <row r="979" spans="1:4" x14ac:dyDescent="0.35">
      <c r="A979" t="s">
        <v>6</v>
      </c>
      <c r="B979" t="s">
        <v>160</v>
      </c>
      <c r="D979" s="6">
        <v>60686</v>
      </c>
    </row>
    <row r="980" spans="1:4" x14ac:dyDescent="0.35">
      <c r="A980" t="s">
        <v>12</v>
      </c>
      <c r="B980" t="s">
        <v>160</v>
      </c>
      <c r="D980" s="6">
        <v>176106</v>
      </c>
    </row>
    <row r="981" spans="1:4" x14ac:dyDescent="0.35">
      <c r="A981" t="s">
        <v>13</v>
      </c>
      <c r="B981" t="s">
        <v>160</v>
      </c>
      <c r="D981" s="6">
        <v>1900224</v>
      </c>
    </row>
    <row r="982" spans="1:4" x14ac:dyDescent="0.35">
      <c r="A982" t="s">
        <v>14</v>
      </c>
      <c r="B982" t="s">
        <v>160</v>
      </c>
      <c r="D982" s="6">
        <v>784778</v>
      </c>
    </row>
    <row r="983" spans="1:4" x14ac:dyDescent="0.35">
      <c r="A983" t="s">
        <v>15</v>
      </c>
      <c r="B983" t="s">
        <v>160</v>
      </c>
      <c r="D983" s="6">
        <v>704274</v>
      </c>
    </row>
    <row r="984" spans="1:4" x14ac:dyDescent="0.35">
      <c r="A984" t="s">
        <v>16</v>
      </c>
      <c r="B984" t="s">
        <v>160</v>
      </c>
      <c r="D984" s="6">
        <v>0</v>
      </c>
    </row>
    <row r="985" spans="1:4" x14ac:dyDescent="0.35">
      <c r="A985" t="s">
        <v>17</v>
      </c>
      <c r="B985" t="s">
        <v>160</v>
      </c>
      <c r="D985" s="6">
        <v>69400</v>
      </c>
    </row>
    <row r="986" spans="1:4" x14ac:dyDescent="0.35">
      <c r="A986" t="s">
        <v>1</v>
      </c>
      <c r="B986" t="s">
        <v>164</v>
      </c>
      <c r="D986" s="6">
        <v>71504749</v>
      </c>
    </row>
    <row r="987" spans="1:4" x14ac:dyDescent="0.35">
      <c r="A987" t="s">
        <v>2</v>
      </c>
      <c r="B987" t="s">
        <v>164</v>
      </c>
      <c r="D987" s="6">
        <v>39958734</v>
      </c>
    </row>
    <row r="988" spans="1:4" x14ac:dyDescent="0.35">
      <c r="A988" t="s">
        <v>3</v>
      </c>
      <c r="B988" t="s">
        <v>164</v>
      </c>
      <c r="D988" s="6">
        <v>38945117</v>
      </c>
    </row>
    <row r="989" spans="1:4" x14ac:dyDescent="0.35">
      <c r="A989" t="s">
        <v>4</v>
      </c>
      <c r="B989" t="s">
        <v>164</v>
      </c>
      <c r="D989" s="6">
        <v>19366427</v>
      </c>
    </row>
    <row r="990" spans="1:4" x14ac:dyDescent="0.35">
      <c r="A990" t="s">
        <v>5</v>
      </c>
      <c r="B990" t="s">
        <v>164</v>
      </c>
      <c r="D990" s="6">
        <v>38825214</v>
      </c>
    </row>
    <row r="991" spans="1:4" x14ac:dyDescent="0.35">
      <c r="A991" t="s">
        <v>6</v>
      </c>
      <c r="B991" t="s">
        <v>164</v>
      </c>
      <c r="D991" s="6">
        <v>16652604</v>
      </c>
    </row>
    <row r="992" spans="1:4" x14ac:dyDescent="0.35">
      <c r="A992" t="s">
        <v>12</v>
      </c>
      <c r="B992" t="s">
        <v>164</v>
      </c>
      <c r="D992" s="6">
        <v>2874711</v>
      </c>
    </row>
    <row r="993" spans="1:4" x14ac:dyDescent="0.35">
      <c r="A993" t="s">
        <v>13</v>
      </c>
      <c r="B993" t="s">
        <v>164</v>
      </c>
      <c r="D993" s="6">
        <v>24907124</v>
      </c>
    </row>
    <row r="994" spans="1:4" x14ac:dyDescent="0.35">
      <c r="A994" t="s">
        <v>14</v>
      </c>
      <c r="B994" t="s">
        <v>164</v>
      </c>
      <c r="D994" s="6">
        <v>18065340</v>
      </c>
    </row>
    <row r="995" spans="1:4" x14ac:dyDescent="0.35">
      <c r="A995" t="s">
        <v>15</v>
      </c>
      <c r="B995" t="s">
        <v>164</v>
      </c>
      <c r="D995" s="6">
        <v>0</v>
      </c>
    </row>
    <row r="996" spans="1:4" x14ac:dyDescent="0.35">
      <c r="A996" t="s">
        <v>16</v>
      </c>
      <c r="B996" t="s">
        <v>164</v>
      </c>
      <c r="D996" s="6">
        <v>0</v>
      </c>
    </row>
    <row r="997" spans="1:4" x14ac:dyDescent="0.35">
      <c r="A997" t="s">
        <v>17</v>
      </c>
      <c r="B997" t="s">
        <v>164</v>
      </c>
      <c r="D997" s="6">
        <v>2898064</v>
      </c>
    </row>
    <row r="998" spans="1:4" x14ac:dyDescent="0.35">
      <c r="A998" t="s">
        <v>1</v>
      </c>
      <c r="B998" t="s">
        <v>163</v>
      </c>
      <c r="D998" s="6">
        <v>1262040</v>
      </c>
    </row>
    <row r="999" spans="1:4" x14ac:dyDescent="0.35">
      <c r="A999" t="s">
        <v>2</v>
      </c>
      <c r="B999" t="s">
        <v>163</v>
      </c>
      <c r="D999" s="6">
        <v>568934</v>
      </c>
    </row>
    <row r="1000" spans="1:4" x14ac:dyDescent="0.35">
      <c r="A1000" t="s">
        <v>3</v>
      </c>
      <c r="B1000" t="s">
        <v>163</v>
      </c>
      <c r="D1000" s="6">
        <v>282</v>
      </c>
    </row>
    <row r="1001" spans="1:4" x14ac:dyDescent="0.35">
      <c r="A1001" t="s">
        <v>4</v>
      </c>
      <c r="B1001" t="s">
        <v>163</v>
      </c>
      <c r="D1001" s="6">
        <v>0</v>
      </c>
    </row>
    <row r="1002" spans="1:4" x14ac:dyDescent="0.35">
      <c r="A1002" t="s">
        <v>5</v>
      </c>
      <c r="B1002" t="s">
        <v>163</v>
      </c>
      <c r="D1002" s="6">
        <v>55784</v>
      </c>
    </row>
    <row r="1003" spans="1:4" x14ac:dyDescent="0.35">
      <c r="A1003" t="s">
        <v>6</v>
      </c>
      <c r="B1003" t="s">
        <v>163</v>
      </c>
      <c r="D1003" s="6">
        <v>7404</v>
      </c>
    </row>
    <row r="1004" spans="1:4" x14ac:dyDescent="0.35">
      <c r="A1004" t="s">
        <v>12</v>
      </c>
      <c r="B1004" t="s">
        <v>163</v>
      </c>
      <c r="D1004" s="6">
        <v>0</v>
      </c>
    </row>
    <row r="1005" spans="1:4" x14ac:dyDescent="0.35">
      <c r="A1005" t="s">
        <v>13</v>
      </c>
      <c r="B1005" t="s">
        <v>163</v>
      </c>
      <c r="D1005" s="6">
        <v>1669092</v>
      </c>
    </row>
    <row r="1006" spans="1:4" x14ac:dyDescent="0.35">
      <c r="A1006" t="s">
        <v>14</v>
      </c>
      <c r="B1006" t="s">
        <v>163</v>
      </c>
      <c r="D1006" s="6">
        <v>890501</v>
      </c>
    </row>
    <row r="1007" spans="1:4" x14ac:dyDescent="0.35">
      <c r="A1007" t="s">
        <v>15</v>
      </c>
      <c r="B1007" t="s">
        <v>163</v>
      </c>
      <c r="D1007" s="6">
        <v>0</v>
      </c>
    </row>
    <row r="1008" spans="1:4" x14ac:dyDescent="0.35">
      <c r="A1008" t="s">
        <v>16</v>
      </c>
      <c r="B1008" t="s">
        <v>163</v>
      </c>
      <c r="D1008" s="6">
        <v>0</v>
      </c>
    </row>
    <row r="1009" spans="1:4" x14ac:dyDescent="0.35">
      <c r="A1009" t="s">
        <v>17</v>
      </c>
      <c r="B1009" t="s">
        <v>163</v>
      </c>
      <c r="D1009" s="6">
        <v>0</v>
      </c>
    </row>
    <row r="1010" spans="1:4" x14ac:dyDescent="0.35">
      <c r="A1010" t="s">
        <v>1</v>
      </c>
      <c r="B1010" t="s">
        <v>172</v>
      </c>
      <c r="D1010" s="6">
        <v>38041959</v>
      </c>
    </row>
    <row r="1011" spans="1:4" x14ac:dyDescent="0.35">
      <c r="A1011" t="s">
        <v>2</v>
      </c>
      <c r="B1011" t="s">
        <v>172</v>
      </c>
      <c r="D1011" s="6">
        <v>11907282</v>
      </c>
    </row>
    <row r="1012" spans="1:4" x14ac:dyDescent="0.35">
      <c r="A1012" t="s">
        <v>3</v>
      </c>
      <c r="B1012" t="s">
        <v>172</v>
      </c>
      <c r="D1012" s="6">
        <v>6728678</v>
      </c>
    </row>
    <row r="1013" spans="1:4" x14ac:dyDescent="0.35">
      <c r="A1013" t="s">
        <v>4</v>
      </c>
      <c r="B1013" t="s">
        <v>172</v>
      </c>
      <c r="D1013" s="6">
        <v>2444103</v>
      </c>
    </row>
    <row r="1014" spans="1:4" x14ac:dyDescent="0.35">
      <c r="A1014" t="s">
        <v>5</v>
      </c>
      <c r="B1014" t="s">
        <v>172</v>
      </c>
      <c r="D1014" s="6">
        <v>21702928</v>
      </c>
    </row>
    <row r="1015" spans="1:4" x14ac:dyDescent="0.35">
      <c r="A1015" t="s">
        <v>6</v>
      </c>
      <c r="B1015" t="s">
        <v>172</v>
      </c>
      <c r="D1015" s="6">
        <v>3228504</v>
      </c>
    </row>
    <row r="1016" spans="1:4" x14ac:dyDescent="0.35">
      <c r="A1016" t="s">
        <v>12</v>
      </c>
      <c r="B1016" t="s">
        <v>172</v>
      </c>
      <c r="D1016" s="6">
        <v>336526</v>
      </c>
    </row>
    <row r="1017" spans="1:4" x14ac:dyDescent="0.35">
      <c r="A1017" t="s">
        <v>13</v>
      </c>
      <c r="B1017" t="s">
        <v>172</v>
      </c>
      <c r="D1017" s="6">
        <v>5439490</v>
      </c>
    </row>
    <row r="1018" spans="1:4" x14ac:dyDescent="0.35">
      <c r="A1018" t="s">
        <v>14</v>
      </c>
      <c r="B1018" t="s">
        <v>172</v>
      </c>
      <c r="D1018" s="6">
        <v>563703</v>
      </c>
    </row>
    <row r="1019" spans="1:4" x14ac:dyDescent="0.35">
      <c r="A1019" t="s">
        <v>15</v>
      </c>
      <c r="B1019" t="s">
        <v>172</v>
      </c>
      <c r="D1019" s="6">
        <v>35456023</v>
      </c>
    </row>
    <row r="1020" spans="1:4" x14ac:dyDescent="0.35">
      <c r="A1020" t="s">
        <v>16</v>
      </c>
      <c r="B1020" t="s">
        <v>172</v>
      </c>
      <c r="D1020" s="6">
        <v>0</v>
      </c>
    </row>
    <row r="1021" spans="1:4" x14ac:dyDescent="0.35">
      <c r="A1021" t="s">
        <v>17</v>
      </c>
      <c r="B1021" t="s">
        <v>172</v>
      </c>
      <c r="D1021" s="6">
        <v>3251880</v>
      </c>
    </row>
    <row r="1022" spans="1:4" x14ac:dyDescent="0.35">
      <c r="A1022" t="s">
        <v>1</v>
      </c>
      <c r="B1022" t="s">
        <v>169</v>
      </c>
      <c r="D1022" s="6">
        <v>19989285</v>
      </c>
    </row>
    <row r="1023" spans="1:4" x14ac:dyDescent="0.35">
      <c r="A1023" t="s">
        <v>2</v>
      </c>
      <c r="B1023" t="s">
        <v>169</v>
      </c>
      <c r="D1023" s="6">
        <v>5880796</v>
      </c>
    </row>
    <row r="1024" spans="1:4" x14ac:dyDescent="0.35">
      <c r="A1024" t="s">
        <v>3</v>
      </c>
      <c r="B1024" t="s">
        <v>169</v>
      </c>
      <c r="D1024" s="6">
        <v>6447499</v>
      </c>
    </row>
    <row r="1025" spans="1:4" x14ac:dyDescent="0.35">
      <c r="A1025" t="s">
        <v>4</v>
      </c>
      <c r="B1025" t="s">
        <v>169</v>
      </c>
      <c r="D1025" s="6">
        <v>4495290</v>
      </c>
    </row>
    <row r="1026" spans="1:4" x14ac:dyDescent="0.35">
      <c r="A1026" t="s">
        <v>5</v>
      </c>
      <c r="B1026" t="s">
        <v>169</v>
      </c>
      <c r="D1026" s="6">
        <v>14069332</v>
      </c>
    </row>
    <row r="1027" spans="1:4" x14ac:dyDescent="0.35">
      <c r="A1027" t="s">
        <v>6</v>
      </c>
      <c r="B1027" t="s">
        <v>169</v>
      </c>
      <c r="D1027" s="6">
        <v>4084274</v>
      </c>
    </row>
    <row r="1028" spans="1:4" x14ac:dyDescent="0.35">
      <c r="A1028" t="s">
        <v>12</v>
      </c>
      <c r="B1028" t="s">
        <v>169</v>
      </c>
      <c r="D1028" s="6">
        <v>858284</v>
      </c>
    </row>
    <row r="1029" spans="1:4" x14ac:dyDescent="0.35">
      <c r="A1029" t="s">
        <v>13</v>
      </c>
      <c r="B1029" t="s">
        <v>169</v>
      </c>
      <c r="D1029" s="6">
        <v>4449171</v>
      </c>
    </row>
    <row r="1030" spans="1:4" x14ac:dyDescent="0.35">
      <c r="A1030" t="s">
        <v>14</v>
      </c>
      <c r="B1030" t="s">
        <v>169</v>
      </c>
      <c r="D1030" s="6">
        <v>1549765</v>
      </c>
    </row>
    <row r="1031" spans="1:4" x14ac:dyDescent="0.35">
      <c r="A1031" t="s">
        <v>15</v>
      </c>
      <c r="B1031" t="s">
        <v>169</v>
      </c>
      <c r="D1031" s="6">
        <v>0</v>
      </c>
    </row>
    <row r="1032" spans="1:4" x14ac:dyDescent="0.35">
      <c r="A1032" t="s">
        <v>16</v>
      </c>
      <c r="B1032" t="s">
        <v>169</v>
      </c>
      <c r="D1032" s="6">
        <v>0</v>
      </c>
    </row>
    <row r="1033" spans="1:4" x14ac:dyDescent="0.35">
      <c r="A1033" t="s">
        <v>17</v>
      </c>
      <c r="B1033" t="s">
        <v>169</v>
      </c>
      <c r="D1033" s="6">
        <v>661126</v>
      </c>
    </row>
    <row r="1034" spans="1:4" x14ac:dyDescent="0.35">
      <c r="A1034" t="s">
        <v>1</v>
      </c>
      <c r="B1034" t="s">
        <v>171</v>
      </c>
      <c r="D1034" s="6">
        <v>5711467</v>
      </c>
    </row>
    <row r="1035" spans="1:4" x14ac:dyDescent="0.35">
      <c r="A1035" t="s">
        <v>2</v>
      </c>
      <c r="B1035" t="s">
        <v>171</v>
      </c>
      <c r="D1035" s="6">
        <v>518770</v>
      </c>
    </row>
    <row r="1036" spans="1:4" x14ac:dyDescent="0.35">
      <c r="A1036" t="s">
        <v>3</v>
      </c>
      <c r="B1036" t="s">
        <v>171</v>
      </c>
      <c r="D1036" s="6">
        <v>4645481</v>
      </c>
    </row>
    <row r="1037" spans="1:4" x14ac:dyDescent="0.35">
      <c r="A1037" t="s">
        <v>4</v>
      </c>
      <c r="B1037" t="s">
        <v>171</v>
      </c>
      <c r="D1037" s="6">
        <v>0</v>
      </c>
    </row>
    <row r="1038" spans="1:4" x14ac:dyDescent="0.35">
      <c r="A1038" t="s">
        <v>5</v>
      </c>
      <c r="B1038" t="s">
        <v>171</v>
      </c>
      <c r="D1038" s="6">
        <v>3119881</v>
      </c>
    </row>
    <row r="1039" spans="1:4" x14ac:dyDescent="0.35">
      <c r="A1039" t="s">
        <v>6</v>
      </c>
      <c r="B1039" t="s">
        <v>171</v>
      </c>
      <c r="D1039" s="6">
        <v>388345</v>
      </c>
    </row>
    <row r="1040" spans="1:4" x14ac:dyDescent="0.35">
      <c r="A1040" t="s">
        <v>12</v>
      </c>
      <c r="B1040" t="s">
        <v>171</v>
      </c>
      <c r="D1040" s="6">
        <v>472454</v>
      </c>
    </row>
    <row r="1041" spans="1:4" x14ac:dyDescent="0.35">
      <c r="A1041" t="s">
        <v>13</v>
      </c>
      <c r="B1041" t="s">
        <v>171</v>
      </c>
      <c r="D1041" s="6">
        <v>2985647</v>
      </c>
    </row>
    <row r="1042" spans="1:4" x14ac:dyDescent="0.35">
      <c r="A1042" t="s">
        <v>14</v>
      </c>
      <c r="B1042" t="s">
        <v>171</v>
      </c>
      <c r="D1042" s="6">
        <v>1179203</v>
      </c>
    </row>
    <row r="1043" spans="1:4" x14ac:dyDescent="0.35">
      <c r="A1043" t="s">
        <v>15</v>
      </c>
      <c r="B1043" t="s">
        <v>171</v>
      </c>
      <c r="D1043" s="6">
        <v>0</v>
      </c>
    </row>
    <row r="1044" spans="1:4" x14ac:dyDescent="0.35">
      <c r="A1044" t="s">
        <v>16</v>
      </c>
      <c r="B1044" t="s">
        <v>171</v>
      </c>
      <c r="D1044" s="6">
        <v>0</v>
      </c>
    </row>
    <row r="1045" spans="1:4" x14ac:dyDescent="0.35">
      <c r="A1045" t="s">
        <v>17</v>
      </c>
      <c r="B1045" t="s">
        <v>171</v>
      </c>
      <c r="D1045" s="6">
        <v>0</v>
      </c>
    </row>
    <row r="1046" spans="1:4" x14ac:dyDescent="0.35">
      <c r="A1046" t="s">
        <v>1</v>
      </c>
      <c r="B1046" t="s">
        <v>166</v>
      </c>
      <c r="D1046" s="6">
        <v>242501</v>
      </c>
    </row>
    <row r="1047" spans="1:4" x14ac:dyDescent="0.35">
      <c r="A1047" t="s">
        <v>2</v>
      </c>
      <c r="B1047" t="s">
        <v>166</v>
      </c>
      <c r="D1047" s="6">
        <v>262291</v>
      </c>
    </row>
    <row r="1048" spans="1:4" x14ac:dyDescent="0.35">
      <c r="A1048" t="s">
        <v>3</v>
      </c>
      <c r="B1048" t="s">
        <v>166</v>
      </c>
      <c r="D1048" s="6">
        <v>210135</v>
      </c>
    </row>
    <row r="1049" spans="1:4" x14ac:dyDescent="0.35">
      <c r="A1049" t="s">
        <v>4</v>
      </c>
      <c r="B1049" t="s">
        <v>166</v>
      </c>
      <c r="D1049" s="6">
        <v>18330</v>
      </c>
    </row>
    <row r="1050" spans="1:4" x14ac:dyDescent="0.35">
      <c r="A1050" t="s">
        <v>5</v>
      </c>
      <c r="B1050" t="s">
        <v>166</v>
      </c>
      <c r="D1050" s="6">
        <v>1662822</v>
      </c>
    </row>
    <row r="1051" spans="1:4" x14ac:dyDescent="0.35">
      <c r="A1051" t="s">
        <v>6</v>
      </c>
      <c r="B1051" t="s">
        <v>166</v>
      </c>
      <c r="D1051" s="6">
        <v>6608</v>
      </c>
    </row>
    <row r="1052" spans="1:4" x14ac:dyDescent="0.35">
      <c r="A1052" t="s">
        <v>12</v>
      </c>
      <c r="B1052" t="s">
        <v>166</v>
      </c>
      <c r="D1052" s="6">
        <v>0</v>
      </c>
    </row>
    <row r="1053" spans="1:4" x14ac:dyDescent="0.35">
      <c r="A1053" t="s">
        <v>13</v>
      </c>
      <c r="B1053" t="s">
        <v>166</v>
      </c>
      <c r="D1053" s="6">
        <v>503759</v>
      </c>
    </row>
    <row r="1054" spans="1:4" x14ac:dyDescent="0.35">
      <c r="A1054" t="s">
        <v>14</v>
      </c>
      <c r="B1054" t="s">
        <v>166</v>
      </c>
      <c r="D1054" s="6">
        <v>207964</v>
      </c>
    </row>
    <row r="1055" spans="1:4" x14ac:dyDescent="0.35">
      <c r="A1055" t="s">
        <v>15</v>
      </c>
      <c r="B1055" t="s">
        <v>166</v>
      </c>
      <c r="D1055" s="6">
        <v>2210945</v>
      </c>
    </row>
    <row r="1056" spans="1:4" x14ac:dyDescent="0.35">
      <c r="A1056" t="s">
        <v>16</v>
      </c>
      <c r="B1056" t="s">
        <v>166</v>
      </c>
      <c r="D1056" s="6">
        <v>0</v>
      </c>
    </row>
    <row r="1057" spans="1:4" x14ac:dyDescent="0.35">
      <c r="A1057" t="s">
        <v>17</v>
      </c>
      <c r="B1057" t="s">
        <v>166</v>
      </c>
      <c r="D1057" s="6">
        <v>0</v>
      </c>
    </row>
    <row r="1058" spans="1:4" x14ac:dyDescent="0.35">
      <c r="A1058" t="s">
        <v>1</v>
      </c>
      <c r="B1058" t="s">
        <v>168</v>
      </c>
      <c r="D1058" s="6">
        <v>93138133</v>
      </c>
    </row>
    <row r="1059" spans="1:4" x14ac:dyDescent="0.35">
      <c r="A1059" t="s">
        <v>2</v>
      </c>
      <c r="B1059" t="s">
        <v>168</v>
      </c>
      <c r="D1059" s="6">
        <v>54709199</v>
      </c>
    </row>
    <row r="1060" spans="1:4" x14ac:dyDescent="0.35">
      <c r="A1060" t="s">
        <v>3</v>
      </c>
      <c r="B1060" t="s">
        <v>168</v>
      </c>
      <c r="D1060" s="6">
        <v>36048940</v>
      </c>
    </row>
    <row r="1061" spans="1:4" x14ac:dyDescent="0.35">
      <c r="A1061" t="s">
        <v>4</v>
      </c>
      <c r="B1061" t="s">
        <v>168</v>
      </c>
      <c r="D1061" s="6">
        <v>73084431</v>
      </c>
    </row>
    <row r="1062" spans="1:4" x14ac:dyDescent="0.35">
      <c r="A1062" t="s">
        <v>5</v>
      </c>
      <c r="B1062" t="s">
        <v>168</v>
      </c>
      <c r="D1062" s="6">
        <v>28026261</v>
      </c>
    </row>
    <row r="1063" spans="1:4" x14ac:dyDescent="0.35">
      <c r="A1063" t="s">
        <v>6</v>
      </c>
      <c r="B1063" t="s">
        <v>168</v>
      </c>
      <c r="D1063" s="6">
        <v>13756448</v>
      </c>
    </row>
    <row r="1064" spans="1:4" x14ac:dyDescent="0.35">
      <c r="A1064" t="s">
        <v>12</v>
      </c>
      <c r="B1064" t="s">
        <v>168</v>
      </c>
      <c r="D1064" s="6">
        <v>1497150</v>
      </c>
    </row>
    <row r="1065" spans="1:4" x14ac:dyDescent="0.35">
      <c r="A1065" t="s">
        <v>13</v>
      </c>
      <c r="B1065" t="s">
        <v>168</v>
      </c>
      <c r="D1065" s="6">
        <v>22716068</v>
      </c>
    </row>
    <row r="1066" spans="1:4" x14ac:dyDescent="0.35">
      <c r="A1066" t="s">
        <v>14</v>
      </c>
      <c r="B1066" t="s">
        <v>168</v>
      </c>
      <c r="D1066" s="6">
        <v>5037420</v>
      </c>
    </row>
    <row r="1067" spans="1:4" x14ac:dyDescent="0.35">
      <c r="A1067" t="s">
        <v>15</v>
      </c>
      <c r="B1067" t="s">
        <v>168</v>
      </c>
      <c r="D1067" s="6">
        <v>1429943</v>
      </c>
    </row>
    <row r="1068" spans="1:4" x14ac:dyDescent="0.35">
      <c r="A1068" t="s">
        <v>16</v>
      </c>
      <c r="B1068" t="s">
        <v>168</v>
      </c>
      <c r="D1068" s="6">
        <v>0</v>
      </c>
    </row>
    <row r="1069" spans="1:4" x14ac:dyDescent="0.35">
      <c r="A1069" t="s">
        <v>17</v>
      </c>
      <c r="B1069" t="s">
        <v>168</v>
      </c>
      <c r="D1069" s="6">
        <v>2392360</v>
      </c>
    </row>
    <row r="1070" spans="1:4" x14ac:dyDescent="0.35">
      <c r="A1070" t="s">
        <v>1</v>
      </c>
      <c r="B1070" t="s">
        <v>170</v>
      </c>
      <c r="D1070" s="6">
        <v>4780782</v>
      </c>
    </row>
    <row r="1071" spans="1:4" x14ac:dyDescent="0.35">
      <c r="A1071" t="s">
        <v>2</v>
      </c>
      <c r="B1071" t="s">
        <v>170</v>
      </c>
      <c r="D1071" s="6">
        <v>889602</v>
      </c>
    </row>
    <row r="1072" spans="1:4" x14ac:dyDescent="0.35">
      <c r="A1072" t="s">
        <v>3</v>
      </c>
      <c r="B1072" t="s">
        <v>170</v>
      </c>
      <c r="D1072" s="6">
        <v>1950882</v>
      </c>
    </row>
    <row r="1073" spans="1:4" x14ac:dyDescent="0.35">
      <c r="A1073" t="s">
        <v>4</v>
      </c>
      <c r="B1073" t="s">
        <v>170</v>
      </c>
      <c r="D1073" s="6">
        <v>0</v>
      </c>
    </row>
    <row r="1074" spans="1:4" x14ac:dyDescent="0.35">
      <c r="A1074" t="s">
        <v>5</v>
      </c>
      <c r="B1074" t="s">
        <v>170</v>
      </c>
      <c r="D1074" s="6">
        <v>1931694</v>
      </c>
    </row>
    <row r="1075" spans="1:4" x14ac:dyDescent="0.35">
      <c r="A1075" t="s">
        <v>6</v>
      </c>
      <c r="B1075" t="s">
        <v>170</v>
      </c>
      <c r="D1075" s="6">
        <v>0</v>
      </c>
    </row>
    <row r="1076" spans="1:4" x14ac:dyDescent="0.35">
      <c r="A1076" t="s">
        <v>12</v>
      </c>
      <c r="B1076" t="s">
        <v>170</v>
      </c>
      <c r="D1076" s="6">
        <v>758485</v>
      </c>
    </row>
    <row r="1077" spans="1:4" x14ac:dyDescent="0.35">
      <c r="A1077" t="s">
        <v>13</v>
      </c>
      <c r="B1077" t="s">
        <v>170</v>
      </c>
      <c r="D1077" s="6">
        <v>3257477</v>
      </c>
    </row>
    <row r="1078" spans="1:4" x14ac:dyDescent="0.35">
      <c r="A1078" t="s">
        <v>14</v>
      </c>
      <c r="B1078" t="s">
        <v>170</v>
      </c>
      <c r="D1078" s="6">
        <v>4127353</v>
      </c>
    </row>
    <row r="1079" spans="1:4" x14ac:dyDescent="0.35">
      <c r="A1079" t="s">
        <v>15</v>
      </c>
      <c r="B1079" t="s">
        <v>170</v>
      </c>
      <c r="D1079" s="6">
        <v>0</v>
      </c>
    </row>
    <row r="1080" spans="1:4" x14ac:dyDescent="0.35">
      <c r="A1080" t="s">
        <v>16</v>
      </c>
      <c r="B1080" t="s">
        <v>170</v>
      </c>
      <c r="D1080" s="6">
        <v>0</v>
      </c>
    </row>
    <row r="1081" spans="1:4" x14ac:dyDescent="0.35">
      <c r="A1081" t="s">
        <v>17</v>
      </c>
      <c r="B1081" t="s">
        <v>170</v>
      </c>
      <c r="D1081" s="6">
        <v>0</v>
      </c>
    </row>
    <row r="1082" spans="1:4" x14ac:dyDescent="0.35">
      <c r="A1082" t="s">
        <v>1</v>
      </c>
      <c r="B1082" t="s">
        <v>165</v>
      </c>
      <c r="D1082" s="6">
        <v>1869543</v>
      </c>
    </row>
    <row r="1083" spans="1:4" x14ac:dyDescent="0.35">
      <c r="A1083" t="s">
        <v>2</v>
      </c>
      <c r="B1083" t="s">
        <v>165</v>
      </c>
      <c r="D1083" s="6">
        <v>487700</v>
      </c>
    </row>
    <row r="1084" spans="1:4" x14ac:dyDescent="0.35">
      <c r="A1084" t="s">
        <v>3</v>
      </c>
      <c r="B1084" t="s">
        <v>165</v>
      </c>
      <c r="D1084" s="6">
        <v>2386898</v>
      </c>
    </row>
    <row r="1085" spans="1:4" x14ac:dyDescent="0.35">
      <c r="A1085" t="s">
        <v>4</v>
      </c>
      <c r="B1085" t="s">
        <v>165</v>
      </c>
      <c r="D1085" s="6">
        <v>0</v>
      </c>
    </row>
    <row r="1086" spans="1:4" x14ac:dyDescent="0.35">
      <c r="A1086" t="s">
        <v>5</v>
      </c>
      <c r="B1086" t="s">
        <v>165</v>
      </c>
      <c r="D1086" s="6">
        <v>857000</v>
      </c>
    </row>
    <row r="1087" spans="1:4" x14ac:dyDescent="0.35">
      <c r="A1087" t="s">
        <v>6</v>
      </c>
      <c r="B1087" t="s">
        <v>165</v>
      </c>
      <c r="D1087" s="6">
        <v>0</v>
      </c>
    </row>
    <row r="1088" spans="1:4" x14ac:dyDescent="0.35">
      <c r="A1088" t="s">
        <v>12</v>
      </c>
      <c r="B1088" t="s">
        <v>165</v>
      </c>
      <c r="D1088" s="6">
        <v>616136</v>
      </c>
    </row>
    <row r="1089" spans="1:4" x14ac:dyDescent="0.35">
      <c r="A1089" t="s">
        <v>13</v>
      </c>
      <c r="B1089" t="s">
        <v>165</v>
      </c>
      <c r="D1089" s="6">
        <v>2102106</v>
      </c>
    </row>
    <row r="1090" spans="1:4" x14ac:dyDescent="0.35">
      <c r="A1090" t="s">
        <v>14</v>
      </c>
      <c r="B1090" t="s">
        <v>165</v>
      </c>
      <c r="D1090" s="6">
        <v>285441</v>
      </c>
    </row>
    <row r="1091" spans="1:4" x14ac:dyDescent="0.35">
      <c r="A1091" t="s">
        <v>15</v>
      </c>
      <c r="B1091" t="s">
        <v>165</v>
      </c>
      <c r="D1091" s="6">
        <v>0</v>
      </c>
    </row>
    <row r="1092" spans="1:4" x14ac:dyDescent="0.35">
      <c r="A1092" t="s">
        <v>16</v>
      </c>
      <c r="B1092" t="s">
        <v>165</v>
      </c>
      <c r="D1092" s="6">
        <v>0</v>
      </c>
    </row>
    <row r="1093" spans="1:4" x14ac:dyDescent="0.35">
      <c r="A1093" t="s">
        <v>17</v>
      </c>
      <c r="B1093" t="s">
        <v>165</v>
      </c>
      <c r="D1093" s="6">
        <v>0</v>
      </c>
    </row>
    <row r="1094" spans="1:4" x14ac:dyDescent="0.35">
      <c r="A1094" t="s">
        <v>1</v>
      </c>
      <c r="B1094" s="11" t="s">
        <v>174</v>
      </c>
      <c r="D1094" s="6">
        <v>1822856</v>
      </c>
    </row>
    <row r="1095" spans="1:4" x14ac:dyDescent="0.35">
      <c r="A1095" t="s">
        <v>2</v>
      </c>
      <c r="B1095" s="11" t="s">
        <v>174</v>
      </c>
      <c r="D1095" s="6">
        <v>743672</v>
      </c>
    </row>
    <row r="1096" spans="1:4" x14ac:dyDescent="0.35">
      <c r="A1096" t="s">
        <v>3</v>
      </c>
      <c r="B1096" s="11" t="s">
        <v>174</v>
      </c>
      <c r="D1096" s="6">
        <v>1371520</v>
      </c>
    </row>
    <row r="1097" spans="1:4" x14ac:dyDescent="0.35">
      <c r="A1097" t="s">
        <v>4</v>
      </c>
      <c r="B1097" s="11" t="s">
        <v>174</v>
      </c>
      <c r="D1097" s="6">
        <v>2621760</v>
      </c>
    </row>
    <row r="1098" spans="1:4" x14ac:dyDescent="0.35">
      <c r="A1098" t="s">
        <v>5</v>
      </c>
      <c r="B1098" s="11" t="s">
        <v>174</v>
      </c>
      <c r="D1098" s="6">
        <v>906980</v>
      </c>
    </row>
    <row r="1099" spans="1:4" x14ac:dyDescent="0.35">
      <c r="A1099" t="s">
        <v>6</v>
      </c>
      <c r="B1099" s="11" t="s">
        <v>174</v>
      </c>
      <c r="D1099" s="6">
        <v>1835984</v>
      </c>
    </row>
    <row r="1100" spans="1:4" x14ac:dyDescent="0.35">
      <c r="A1100" t="s">
        <v>12</v>
      </c>
      <c r="B1100" s="11" t="s">
        <v>174</v>
      </c>
      <c r="D1100" s="6">
        <v>232342</v>
      </c>
    </row>
    <row r="1101" spans="1:4" x14ac:dyDescent="0.35">
      <c r="A1101" t="s">
        <v>13</v>
      </c>
      <c r="B1101" s="11" t="s">
        <v>174</v>
      </c>
      <c r="D1101" s="6">
        <v>1014430</v>
      </c>
    </row>
    <row r="1102" spans="1:4" x14ac:dyDescent="0.35">
      <c r="A1102" t="s">
        <v>14</v>
      </c>
      <c r="B1102" s="11" t="s">
        <v>174</v>
      </c>
      <c r="D1102" s="6">
        <v>325991</v>
      </c>
    </row>
    <row r="1103" spans="1:4" x14ac:dyDescent="0.35">
      <c r="A1103" t="s">
        <v>15</v>
      </c>
      <c r="B1103" s="11" t="s">
        <v>174</v>
      </c>
      <c r="D1103" s="6">
        <v>0</v>
      </c>
    </row>
    <row r="1104" spans="1:4" x14ac:dyDescent="0.35">
      <c r="A1104" t="s">
        <v>16</v>
      </c>
      <c r="B1104" s="11" t="s">
        <v>174</v>
      </c>
      <c r="D1104" s="6">
        <v>0</v>
      </c>
    </row>
    <row r="1105" spans="1:4" x14ac:dyDescent="0.35">
      <c r="A1105" t="s">
        <v>17</v>
      </c>
      <c r="B1105" s="11" t="s">
        <v>174</v>
      </c>
      <c r="D1105" s="6">
        <v>734340</v>
      </c>
    </row>
    <row r="1106" spans="1:4" x14ac:dyDescent="0.35">
      <c r="A1106" t="s">
        <v>1</v>
      </c>
      <c r="B1106" t="s">
        <v>175</v>
      </c>
      <c r="D1106" s="6">
        <v>0</v>
      </c>
    </row>
    <row r="1107" spans="1:4" x14ac:dyDescent="0.35">
      <c r="A1107" t="s">
        <v>2</v>
      </c>
      <c r="B1107" t="s">
        <v>175</v>
      </c>
      <c r="D1107" s="6">
        <v>0</v>
      </c>
    </row>
    <row r="1108" spans="1:4" x14ac:dyDescent="0.35">
      <c r="A1108" t="s">
        <v>3</v>
      </c>
      <c r="B1108" t="s">
        <v>175</v>
      </c>
      <c r="D1108" s="6">
        <v>0</v>
      </c>
    </row>
    <row r="1109" spans="1:4" x14ac:dyDescent="0.35">
      <c r="A1109" t="s">
        <v>4</v>
      </c>
      <c r="B1109" t="s">
        <v>175</v>
      </c>
      <c r="D1109" s="6">
        <v>0</v>
      </c>
    </row>
    <row r="1110" spans="1:4" x14ac:dyDescent="0.35">
      <c r="A1110" t="s">
        <v>5</v>
      </c>
      <c r="B1110" t="s">
        <v>175</v>
      </c>
      <c r="D1110" s="6">
        <v>0</v>
      </c>
    </row>
    <row r="1111" spans="1:4" x14ac:dyDescent="0.35">
      <c r="A1111" t="s">
        <v>6</v>
      </c>
      <c r="B1111" t="s">
        <v>175</v>
      </c>
      <c r="D1111" s="6">
        <v>0</v>
      </c>
    </row>
    <row r="1112" spans="1:4" x14ac:dyDescent="0.35">
      <c r="A1112" t="s">
        <v>12</v>
      </c>
      <c r="B1112" t="s">
        <v>175</v>
      </c>
      <c r="D1112" s="6">
        <v>0</v>
      </c>
    </row>
    <row r="1113" spans="1:4" x14ac:dyDescent="0.35">
      <c r="A1113" t="s">
        <v>13</v>
      </c>
      <c r="B1113" t="s">
        <v>175</v>
      </c>
      <c r="D1113" s="6">
        <v>0</v>
      </c>
    </row>
    <row r="1114" spans="1:4" x14ac:dyDescent="0.35">
      <c r="A1114" t="s">
        <v>14</v>
      </c>
      <c r="B1114" t="s">
        <v>175</v>
      </c>
      <c r="D1114" s="6">
        <v>0</v>
      </c>
    </row>
    <row r="1115" spans="1:4" x14ac:dyDescent="0.35">
      <c r="A1115" t="s">
        <v>15</v>
      </c>
      <c r="B1115" t="s">
        <v>175</v>
      </c>
      <c r="D1115" s="6">
        <v>0</v>
      </c>
    </row>
    <row r="1116" spans="1:4" x14ac:dyDescent="0.35">
      <c r="A1116" t="s">
        <v>16</v>
      </c>
      <c r="B1116" t="s">
        <v>175</v>
      </c>
      <c r="D1116" s="6">
        <v>0</v>
      </c>
    </row>
    <row r="1117" spans="1:4" x14ac:dyDescent="0.35">
      <c r="A1117" t="s">
        <v>17</v>
      </c>
      <c r="B1117" t="s">
        <v>175</v>
      </c>
      <c r="D1117" s="6">
        <v>0</v>
      </c>
    </row>
    <row r="1118" spans="1:4" x14ac:dyDescent="0.35">
      <c r="A1118" t="s">
        <v>1</v>
      </c>
      <c r="B1118" t="s">
        <v>173</v>
      </c>
      <c r="D1118" s="6">
        <v>1076752</v>
      </c>
    </row>
    <row r="1119" spans="1:4" x14ac:dyDescent="0.35">
      <c r="A1119" t="s">
        <v>2</v>
      </c>
      <c r="B1119" t="s">
        <v>173</v>
      </c>
      <c r="D1119" s="6">
        <v>1075056</v>
      </c>
    </row>
    <row r="1120" spans="1:4" x14ac:dyDescent="0.35">
      <c r="A1120" t="s">
        <v>3</v>
      </c>
      <c r="B1120" t="s">
        <v>173</v>
      </c>
      <c r="D1120" s="6">
        <v>381060</v>
      </c>
    </row>
    <row r="1121" spans="1:4" x14ac:dyDescent="0.35">
      <c r="A1121" t="s">
        <v>4</v>
      </c>
      <c r="B1121" t="s">
        <v>173</v>
      </c>
      <c r="D1121" s="6">
        <v>90339</v>
      </c>
    </row>
    <row r="1122" spans="1:4" x14ac:dyDescent="0.35">
      <c r="A1122" t="s">
        <v>5</v>
      </c>
      <c r="B1122" t="s">
        <v>173</v>
      </c>
      <c r="D1122" s="6">
        <v>280006</v>
      </c>
    </row>
    <row r="1123" spans="1:4" x14ac:dyDescent="0.35">
      <c r="A1123" t="s">
        <v>6</v>
      </c>
      <c r="B1123" t="s">
        <v>173</v>
      </c>
      <c r="D1123" s="6">
        <v>27445</v>
      </c>
    </row>
    <row r="1124" spans="1:4" x14ac:dyDescent="0.35">
      <c r="A1124" t="s">
        <v>12</v>
      </c>
      <c r="B1124" t="s">
        <v>173</v>
      </c>
      <c r="D1124" s="6">
        <v>78525</v>
      </c>
    </row>
    <row r="1125" spans="1:4" x14ac:dyDescent="0.35">
      <c r="A1125" t="s">
        <v>13</v>
      </c>
      <c r="B1125" t="s">
        <v>173</v>
      </c>
      <c r="D1125" s="6">
        <v>872081</v>
      </c>
    </row>
    <row r="1126" spans="1:4" x14ac:dyDescent="0.35">
      <c r="A1126" t="s">
        <v>14</v>
      </c>
      <c r="B1126" t="s">
        <v>173</v>
      </c>
      <c r="D1126" s="6">
        <v>769032</v>
      </c>
    </row>
    <row r="1127" spans="1:4" x14ac:dyDescent="0.35">
      <c r="A1127" t="s">
        <v>15</v>
      </c>
      <c r="B1127" t="s">
        <v>173</v>
      </c>
      <c r="D1127" s="6">
        <v>0</v>
      </c>
    </row>
    <row r="1128" spans="1:4" x14ac:dyDescent="0.35">
      <c r="A1128" t="s">
        <v>16</v>
      </c>
      <c r="B1128" t="s">
        <v>173</v>
      </c>
      <c r="D1128" s="6">
        <v>0</v>
      </c>
    </row>
    <row r="1129" spans="1:4" x14ac:dyDescent="0.35">
      <c r="A1129" t="s">
        <v>17</v>
      </c>
      <c r="B1129" t="s">
        <v>173</v>
      </c>
      <c r="D1129" s="6">
        <v>0</v>
      </c>
    </row>
    <row r="1130" spans="1:4" x14ac:dyDescent="0.35">
      <c r="A1130" t="s">
        <v>1</v>
      </c>
      <c r="B1130" t="s">
        <v>176</v>
      </c>
      <c r="D1130" s="6">
        <v>398075</v>
      </c>
    </row>
    <row r="1131" spans="1:4" x14ac:dyDescent="0.35">
      <c r="A1131" t="s">
        <v>2</v>
      </c>
      <c r="B1131" t="s">
        <v>176</v>
      </c>
      <c r="D1131" s="6">
        <v>53938</v>
      </c>
    </row>
    <row r="1132" spans="1:4" x14ac:dyDescent="0.35">
      <c r="A1132" t="s">
        <v>3</v>
      </c>
      <c r="B1132" t="s">
        <v>176</v>
      </c>
      <c r="D1132" s="6">
        <v>132114</v>
      </c>
    </row>
    <row r="1133" spans="1:4" x14ac:dyDescent="0.35">
      <c r="A1133" t="s">
        <v>4</v>
      </c>
      <c r="B1133" t="s">
        <v>176</v>
      </c>
      <c r="D1133" s="6">
        <v>0</v>
      </c>
    </row>
    <row r="1134" spans="1:4" x14ac:dyDescent="0.35">
      <c r="A1134" t="s">
        <v>5</v>
      </c>
      <c r="B1134" t="s">
        <v>176</v>
      </c>
      <c r="D1134" s="6">
        <v>25789</v>
      </c>
    </row>
    <row r="1135" spans="1:4" x14ac:dyDescent="0.35">
      <c r="A1135" t="s">
        <v>6</v>
      </c>
      <c r="B1135" t="s">
        <v>176</v>
      </c>
      <c r="D1135" s="6">
        <v>35825</v>
      </c>
    </row>
    <row r="1136" spans="1:4" x14ac:dyDescent="0.35">
      <c r="A1136" t="s">
        <v>12</v>
      </c>
      <c r="B1136" t="s">
        <v>176</v>
      </c>
      <c r="D1136" s="6">
        <v>30276</v>
      </c>
    </row>
    <row r="1137" spans="1:4" x14ac:dyDescent="0.35">
      <c r="A1137" t="s">
        <v>13</v>
      </c>
      <c r="B1137" t="s">
        <v>176</v>
      </c>
      <c r="D1137" s="6">
        <v>1015612</v>
      </c>
    </row>
    <row r="1138" spans="1:4" x14ac:dyDescent="0.35">
      <c r="A1138" t="s">
        <v>14</v>
      </c>
      <c r="B1138" t="s">
        <v>176</v>
      </c>
      <c r="D1138" s="6">
        <v>15742</v>
      </c>
    </row>
    <row r="1139" spans="1:4" x14ac:dyDescent="0.35">
      <c r="A1139" t="s">
        <v>15</v>
      </c>
      <c r="B1139" t="s">
        <v>176</v>
      </c>
      <c r="D1139" s="6">
        <v>11365536</v>
      </c>
    </row>
    <row r="1140" spans="1:4" x14ac:dyDescent="0.35">
      <c r="A1140" t="s">
        <v>16</v>
      </c>
      <c r="B1140" t="s">
        <v>176</v>
      </c>
      <c r="D1140" s="6">
        <v>0</v>
      </c>
    </row>
    <row r="1141" spans="1:4" x14ac:dyDescent="0.35">
      <c r="A1141" t="s">
        <v>17</v>
      </c>
      <c r="B1141" t="s">
        <v>176</v>
      </c>
      <c r="D1141" s="6">
        <v>0</v>
      </c>
    </row>
    <row r="1142" spans="1:4" x14ac:dyDescent="0.35">
      <c r="A1142" t="s">
        <v>1</v>
      </c>
      <c r="B1142" t="s">
        <v>178</v>
      </c>
      <c r="D1142" s="6">
        <v>4403349</v>
      </c>
    </row>
    <row r="1143" spans="1:4" x14ac:dyDescent="0.35">
      <c r="A1143" t="s">
        <v>2</v>
      </c>
      <c r="B1143" t="s">
        <v>178</v>
      </c>
      <c r="D1143" s="6">
        <v>62550</v>
      </c>
    </row>
    <row r="1144" spans="1:4" x14ac:dyDescent="0.35">
      <c r="A1144" t="s">
        <v>3</v>
      </c>
      <c r="B1144" t="s">
        <v>178</v>
      </c>
      <c r="D1144" s="6">
        <v>6633904</v>
      </c>
    </row>
    <row r="1145" spans="1:4" x14ac:dyDescent="0.35">
      <c r="A1145" t="s">
        <v>4</v>
      </c>
      <c r="B1145" t="s">
        <v>178</v>
      </c>
      <c r="D1145" s="6">
        <v>0</v>
      </c>
    </row>
    <row r="1146" spans="1:4" x14ac:dyDescent="0.35">
      <c r="A1146" t="s">
        <v>5</v>
      </c>
      <c r="B1146" t="s">
        <v>178</v>
      </c>
      <c r="D1146" s="6">
        <v>1102727</v>
      </c>
    </row>
    <row r="1147" spans="1:4" x14ac:dyDescent="0.35">
      <c r="A1147" t="s">
        <v>6</v>
      </c>
      <c r="B1147" t="s">
        <v>178</v>
      </c>
      <c r="D1147" s="6">
        <v>0</v>
      </c>
    </row>
    <row r="1148" spans="1:4" x14ac:dyDescent="0.35">
      <c r="A1148" t="s">
        <v>12</v>
      </c>
      <c r="B1148" t="s">
        <v>178</v>
      </c>
      <c r="D1148" s="6">
        <v>859214</v>
      </c>
    </row>
    <row r="1149" spans="1:4" x14ac:dyDescent="0.35">
      <c r="A1149" t="s">
        <v>13</v>
      </c>
      <c r="B1149" t="s">
        <v>178</v>
      </c>
      <c r="D1149" s="6">
        <v>5411432</v>
      </c>
    </row>
    <row r="1150" spans="1:4" x14ac:dyDescent="0.35">
      <c r="A1150" t="s">
        <v>14</v>
      </c>
      <c r="B1150" t="s">
        <v>178</v>
      </c>
      <c r="D1150" s="6">
        <v>58708046</v>
      </c>
    </row>
    <row r="1151" spans="1:4" x14ac:dyDescent="0.35">
      <c r="A1151" t="s">
        <v>15</v>
      </c>
      <c r="B1151" t="s">
        <v>178</v>
      </c>
      <c r="D1151" s="6">
        <v>0</v>
      </c>
    </row>
    <row r="1152" spans="1:4" x14ac:dyDescent="0.35">
      <c r="A1152" t="s">
        <v>16</v>
      </c>
      <c r="B1152" t="s">
        <v>178</v>
      </c>
      <c r="D1152" s="6">
        <v>0</v>
      </c>
    </row>
    <row r="1153" spans="1:4" x14ac:dyDescent="0.35">
      <c r="A1153" t="s">
        <v>17</v>
      </c>
      <c r="B1153" t="s">
        <v>178</v>
      </c>
      <c r="D1153" s="6">
        <v>0</v>
      </c>
    </row>
    <row r="1154" spans="1:4" x14ac:dyDescent="0.35">
      <c r="A1154" t="s">
        <v>1</v>
      </c>
      <c r="B1154" t="s">
        <v>181</v>
      </c>
      <c r="D1154" s="6">
        <v>1620784</v>
      </c>
    </row>
    <row r="1155" spans="1:4" x14ac:dyDescent="0.35">
      <c r="A1155" t="s">
        <v>2</v>
      </c>
      <c r="B1155" t="s">
        <v>181</v>
      </c>
      <c r="D1155" s="6">
        <v>3784299</v>
      </c>
    </row>
    <row r="1156" spans="1:4" x14ac:dyDescent="0.35">
      <c r="A1156" t="s">
        <v>3</v>
      </c>
      <c r="B1156" t="s">
        <v>181</v>
      </c>
      <c r="D1156" s="6">
        <v>159030</v>
      </c>
    </row>
    <row r="1157" spans="1:4" x14ac:dyDescent="0.35">
      <c r="A1157" t="s">
        <v>4</v>
      </c>
      <c r="B1157" t="s">
        <v>181</v>
      </c>
      <c r="D1157" s="6">
        <v>0</v>
      </c>
    </row>
    <row r="1158" spans="1:4" x14ac:dyDescent="0.35">
      <c r="A1158" t="s">
        <v>5</v>
      </c>
      <c r="B1158" t="s">
        <v>181</v>
      </c>
      <c r="D1158" s="6">
        <v>1823163</v>
      </c>
    </row>
    <row r="1159" spans="1:4" x14ac:dyDescent="0.35">
      <c r="A1159" t="s">
        <v>6</v>
      </c>
      <c r="B1159" t="s">
        <v>181</v>
      </c>
      <c r="D1159" s="6">
        <v>0</v>
      </c>
    </row>
    <row r="1160" spans="1:4" x14ac:dyDescent="0.35">
      <c r="A1160" t="s">
        <v>12</v>
      </c>
      <c r="B1160" t="s">
        <v>181</v>
      </c>
      <c r="D1160" s="6">
        <v>1372408</v>
      </c>
    </row>
    <row r="1161" spans="1:4" x14ac:dyDescent="0.35">
      <c r="A1161" t="s">
        <v>13</v>
      </c>
      <c r="B1161" t="s">
        <v>181</v>
      </c>
      <c r="D1161" s="6">
        <v>2921809</v>
      </c>
    </row>
    <row r="1162" spans="1:4" x14ac:dyDescent="0.35">
      <c r="A1162" t="s">
        <v>14</v>
      </c>
      <c r="B1162" t="s">
        <v>181</v>
      </c>
      <c r="D1162" s="6">
        <v>4780053</v>
      </c>
    </row>
    <row r="1163" spans="1:4" x14ac:dyDescent="0.35">
      <c r="A1163" t="s">
        <v>15</v>
      </c>
      <c r="B1163" t="s">
        <v>181</v>
      </c>
      <c r="D1163" s="6">
        <v>0</v>
      </c>
    </row>
    <row r="1164" spans="1:4" x14ac:dyDescent="0.35">
      <c r="A1164" t="s">
        <v>16</v>
      </c>
      <c r="B1164" t="s">
        <v>181</v>
      </c>
      <c r="D1164" s="6">
        <v>0</v>
      </c>
    </row>
    <row r="1165" spans="1:4" x14ac:dyDescent="0.35">
      <c r="A1165" t="s">
        <v>17</v>
      </c>
      <c r="B1165" t="s">
        <v>181</v>
      </c>
      <c r="D1165" s="6">
        <v>0</v>
      </c>
    </row>
    <row r="1166" spans="1:4" x14ac:dyDescent="0.35">
      <c r="A1166" t="s">
        <v>1</v>
      </c>
      <c r="B1166" t="s">
        <v>177</v>
      </c>
      <c r="D1166" s="6">
        <v>543192</v>
      </c>
    </row>
    <row r="1167" spans="1:4" x14ac:dyDescent="0.35">
      <c r="A1167" t="s">
        <v>2</v>
      </c>
      <c r="B1167" t="s">
        <v>177</v>
      </c>
      <c r="D1167" s="6">
        <v>845755</v>
      </c>
    </row>
    <row r="1168" spans="1:4" x14ac:dyDescent="0.35">
      <c r="A1168" t="s">
        <v>3</v>
      </c>
      <c r="B1168" t="s">
        <v>177</v>
      </c>
      <c r="D1168" s="6">
        <v>705354</v>
      </c>
    </row>
    <row r="1169" spans="1:4" x14ac:dyDescent="0.35">
      <c r="A1169" t="s">
        <v>4</v>
      </c>
      <c r="B1169" t="s">
        <v>177</v>
      </c>
      <c r="D1169" s="6">
        <v>27613</v>
      </c>
    </row>
    <row r="1170" spans="1:4" x14ac:dyDescent="0.35">
      <c r="A1170" t="s">
        <v>5</v>
      </c>
      <c r="B1170" t="s">
        <v>177</v>
      </c>
      <c r="D1170" s="6">
        <v>178401</v>
      </c>
    </row>
    <row r="1171" spans="1:4" x14ac:dyDescent="0.35">
      <c r="A1171" t="s">
        <v>6</v>
      </c>
      <c r="B1171" t="s">
        <v>177</v>
      </c>
      <c r="D1171" s="6">
        <v>23421</v>
      </c>
    </row>
    <row r="1172" spans="1:4" x14ac:dyDescent="0.35">
      <c r="A1172" t="s">
        <v>12</v>
      </c>
      <c r="B1172" t="s">
        <v>177</v>
      </c>
      <c r="D1172" s="6">
        <v>76827</v>
      </c>
    </row>
    <row r="1173" spans="1:4" x14ac:dyDescent="0.35">
      <c r="A1173" t="s">
        <v>13</v>
      </c>
      <c r="B1173" t="s">
        <v>177</v>
      </c>
      <c r="D1173" s="6">
        <v>472670</v>
      </c>
    </row>
    <row r="1174" spans="1:4" x14ac:dyDescent="0.35">
      <c r="A1174" t="s">
        <v>14</v>
      </c>
      <c r="B1174" t="s">
        <v>177</v>
      </c>
      <c r="D1174" s="6">
        <v>0</v>
      </c>
    </row>
    <row r="1175" spans="1:4" x14ac:dyDescent="0.35">
      <c r="A1175" t="s">
        <v>15</v>
      </c>
      <c r="B1175" t="s">
        <v>177</v>
      </c>
      <c r="D1175" s="6">
        <v>0</v>
      </c>
    </row>
    <row r="1176" spans="1:4" x14ac:dyDescent="0.35">
      <c r="A1176" t="s">
        <v>16</v>
      </c>
      <c r="B1176" t="s">
        <v>177</v>
      </c>
      <c r="D1176" s="6">
        <v>0</v>
      </c>
    </row>
    <row r="1177" spans="1:4" x14ac:dyDescent="0.35">
      <c r="A1177" t="s">
        <v>17</v>
      </c>
      <c r="B1177" t="s">
        <v>177</v>
      </c>
      <c r="D1177" s="6">
        <v>0</v>
      </c>
    </row>
    <row r="1178" spans="1:4" x14ac:dyDescent="0.35">
      <c r="A1178" t="s">
        <v>1</v>
      </c>
      <c r="B1178" t="s">
        <v>179</v>
      </c>
      <c r="D1178" s="6">
        <v>18413898</v>
      </c>
    </row>
    <row r="1179" spans="1:4" x14ac:dyDescent="0.35">
      <c r="A1179" t="s">
        <v>2</v>
      </c>
      <c r="B1179" t="s">
        <v>179</v>
      </c>
      <c r="D1179" s="6">
        <v>2411800</v>
      </c>
    </row>
    <row r="1180" spans="1:4" x14ac:dyDescent="0.35">
      <c r="A1180" t="s">
        <v>3</v>
      </c>
      <c r="B1180" t="s">
        <v>179</v>
      </c>
      <c r="D1180" s="6">
        <v>1232820</v>
      </c>
    </row>
    <row r="1181" spans="1:4" x14ac:dyDescent="0.35">
      <c r="A1181" t="s">
        <v>4</v>
      </c>
      <c r="B1181" t="s">
        <v>179</v>
      </c>
      <c r="D1181" s="6">
        <v>2087345</v>
      </c>
    </row>
    <row r="1182" spans="1:4" x14ac:dyDescent="0.35">
      <c r="A1182" t="s">
        <v>5</v>
      </c>
      <c r="B1182" t="s">
        <v>179</v>
      </c>
      <c r="D1182" s="6">
        <v>2686369</v>
      </c>
    </row>
    <row r="1183" spans="1:4" x14ac:dyDescent="0.35">
      <c r="A1183" t="s">
        <v>6</v>
      </c>
      <c r="B1183" t="s">
        <v>179</v>
      </c>
      <c r="D1183" s="6">
        <v>184877</v>
      </c>
    </row>
    <row r="1184" spans="1:4" x14ac:dyDescent="0.35">
      <c r="A1184" t="s">
        <v>12</v>
      </c>
      <c r="B1184" t="s">
        <v>179</v>
      </c>
      <c r="D1184" s="6">
        <v>241245</v>
      </c>
    </row>
    <row r="1185" spans="1:4" x14ac:dyDescent="0.35">
      <c r="A1185" t="s">
        <v>13</v>
      </c>
      <c r="B1185" t="s">
        <v>179</v>
      </c>
      <c r="D1185" s="6">
        <v>14129663</v>
      </c>
    </row>
    <row r="1186" spans="1:4" x14ac:dyDescent="0.35">
      <c r="A1186" t="s">
        <v>14</v>
      </c>
      <c r="B1186" t="s">
        <v>179</v>
      </c>
      <c r="D1186" s="6">
        <v>3439716</v>
      </c>
    </row>
    <row r="1187" spans="1:4" x14ac:dyDescent="0.35">
      <c r="A1187" t="s">
        <v>15</v>
      </c>
      <c r="B1187" t="s">
        <v>179</v>
      </c>
      <c r="D1187" s="6">
        <v>4696791</v>
      </c>
    </row>
    <row r="1188" spans="1:4" x14ac:dyDescent="0.35">
      <c r="A1188" t="s">
        <v>16</v>
      </c>
      <c r="B1188" t="s">
        <v>179</v>
      </c>
      <c r="D1188" s="6">
        <v>0</v>
      </c>
    </row>
    <row r="1189" spans="1:4" x14ac:dyDescent="0.35">
      <c r="A1189" t="s">
        <v>17</v>
      </c>
      <c r="B1189" t="s">
        <v>179</v>
      </c>
      <c r="D1189" s="6">
        <v>0</v>
      </c>
    </row>
    <row r="1190" spans="1:4" x14ac:dyDescent="0.35">
      <c r="A1190" t="s">
        <v>1</v>
      </c>
      <c r="B1190" t="s">
        <v>182</v>
      </c>
      <c r="D1190" s="6">
        <v>8670058</v>
      </c>
    </row>
    <row r="1191" spans="1:4" x14ac:dyDescent="0.35">
      <c r="A1191" t="s">
        <v>2</v>
      </c>
      <c r="B1191" t="s">
        <v>182</v>
      </c>
      <c r="D1191" s="6">
        <v>831437</v>
      </c>
    </row>
    <row r="1192" spans="1:4" x14ac:dyDescent="0.35">
      <c r="A1192" t="s">
        <v>3</v>
      </c>
      <c r="B1192" t="s">
        <v>182</v>
      </c>
      <c r="D1192" s="6">
        <v>495140</v>
      </c>
    </row>
    <row r="1193" spans="1:4" x14ac:dyDescent="0.35">
      <c r="A1193" t="s">
        <v>4</v>
      </c>
      <c r="B1193" t="s">
        <v>182</v>
      </c>
      <c r="D1193" s="6">
        <v>152502</v>
      </c>
    </row>
    <row r="1194" spans="1:4" x14ac:dyDescent="0.35">
      <c r="A1194" t="s">
        <v>5</v>
      </c>
      <c r="B1194" t="s">
        <v>182</v>
      </c>
      <c r="D1194" s="6">
        <v>1853185</v>
      </c>
    </row>
    <row r="1195" spans="1:4" x14ac:dyDescent="0.35">
      <c r="A1195" t="s">
        <v>6</v>
      </c>
      <c r="B1195" t="s">
        <v>182</v>
      </c>
      <c r="D1195" s="6">
        <v>78572</v>
      </c>
    </row>
    <row r="1196" spans="1:4" x14ac:dyDescent="0.35">
      <c r="A1196" t="s">
        <v>12</v>
      </c>
      <c r="B1196" t="s">
        <v>182</v>
      </c>
      <c r="D1196" s="6">
        <v>299458</v>
      </c>
    </row>
    <row r="1197" spans="1:4" x14ac:dyDescent="0.35">
      <c r="A1197" t="s">
        <v>13</v>
      </c>
      <c r="B1197" t="s">
        <v>182</v>
      </c>
      <c r="D1197" s="6">
        <v>815143</v>
      </c>
    </row>
    <row r="1198" spans="1:4" x14ac:dyDescent="0.35">
      <c r="A1198" t="s">
        <v>14</v>
      </c>
      <c r="B1198" t="s">
        <v>182</v>
      </c>
      <c r="D1198" s="6">
        <v>777225</v>
      </c>
    </row>
    <row r="1199" spans="1:4" x14ac:dyDescent="0.35">
      <c r="A1199" t="s">
        <v>15</v>
      </c>
      <c r="B1199" t="s">
        <v>182</v>
      </c>
      <c r="D1199" s="6">
        <v>2457511</v>
      </c>
    </row>
    <row r="1200" spans="1:4" x14ac:dyDescent="0.35">
      <c r="A1200" t="s">
        <v>16</v>
      </c>
      <c r="B1200" t="s">
        <v>182</v>
      </c>
      <c r="D1200" s="6">
        <v>0</v>
      </c>
    </row>
    <row r="1201" spans="1:4" x14ac:dyDescent="0.35">
      <c r="A1201" t="s">
        <v>17</v>
      </c>
      <c r="B1201" t="s">
        <v>182</v>
      </c>
      <c r="D1201" s="6">
        <v>0</v>
      </c>
    </row>
    <row r="1202" spans="1:4" x14ac:dyDescent="0.35">
      <c r="A1202" t="s">
        <v>1</v>
      </c>
      <c r="B1202" t="s">
        <v>118</v>
      </c>
      <c r="D1202" s="6">
        <v>15882186</v>
      </c>
    </row>
    <row r="1203" spans="1:4" x14ac:dyDescent="0.35">
      <c r="A1203" t="s">
        <v>2</v>
      </c>
      <c r="B1203" t="s">
        <v>118</v>
      </c>
      <c r="D1203" s="6">
        <v>5420097</v>
      </c>
    </row>
    <row r="1204" spans="1:4" x14ac:dyDescent="0.35">
      <c r="A1204" t="s">
        <v>3</v>
      </c>
      <c r="B1204" t="s">
        <v>118</v>
      </c>
      <c r="D1204" s="6">
        <v>5164891</v>
      </c>
    </row>
    <row r="1205" spans="1:4" x14ac:dyDescent="0.35">
      <c r="A1205" t="s">
        <v>4</v>
      </c>
      <c r="B1205" t="s">
        <v>118</v>
      </c>
      <c r="D1205" s="6">
        <v>1201591</v>
      </c>
    </row>
    <row r="1206" spans="1:4" x14ac:dyDescent="0.35">
      <c r="A1206" t="s">
        <v>5</v>
      </c>
      <c r="B1206" t="s">
        <v>118</v>
      </c>
      <c r="D1206" s="6">
        <v>3844864</v>
      </c>
    </row>
    <row r="1207" spans="1:4" x14ac:dyDescent="0.35">
      <c r="A1207" t="s">
        <v>6</v>
      </c>
      <c r="B1207" t="s">
        <v>118</v>
      </c>
      <c r="D1207" s="6">
        <v>427558</v>
      </c>
    </row>
    <row r="1208" spans="1:4" x14ac:dyDescent="0.35">
      <c r="A1208" t="s">
        <v>12</v>
      </c>
      <c r="B1208" t="s">
        <v>118</v>
      </c>
      <c r="D1208" s="6">
        <v>109639</v>
      </c>
    </row>
    <row r="1209" spans="1:4" x14ac:dyDescent="0.35">
      <c r="A1209" t="s">
        <v>13</v>
      </c>
      <c r="B1209" t="s">
        <v>118</v>
      </c>
      <c r="D1209" s="6">
        <v>7274103</v>
      </c>
    </row>
    <row r="1210" spans="1:4" x14ac:dyDescent="0.35">
      <c r="A1210" t="s">
        <v>14</v>
      </c>
      <c r="B1210" t="s">
        <v>118</v>
      </c>
      <c r="D1210" s="6">
        <v>3987054</v>
      </c>
    </row>
    <row r="1211" spans="1:4" x14ac:dyDescent="0.35">
      <c r="A1211" t="s">
        <v>15</v>
      </c>
      <c r="B1211" t="s">
        <v>118</v>
      </c>
      <c r="D1211" s="6">
        <v>0</v>
      </c>
    </row>
    <row r="1212" spans="1:4" x14ac:dyDescent="0.35">
      <c r="A1212" t="s">
        <v>16</v>
      </c>
      <c r="B1212" t="s">
        <v>118</v>
      </c>
      <c r="D1212" s="6">
        <v>0</v>
      </c>
    </row>
    <row r="1213" spans="1:4" x14ac:dyDescent="0.35">
      <c r="A1213" t="s">
        <v>17</v>
      </c>
      <c r="B1213" t="s">
        <v>118</v>
      </c>
      <c r="D1213" s="6">
        <v>43800</v>
      </c>
    </row>
    <row r="1214" spans="1:4" x14ac:dyDescent="0.35">
      <c r="A1214" t="s">
        <v>1</v>
      </c>
      <c r="B1214" t="s">
        <v>80</v>
      </c>
      <c r="D1214" s="6">
        <v>2526486</v>
      </c>
    </row>
    <row r="1215" spans="1:4" x14ac:dyDescent="0.35">
      <c r="A1215" t="s">
        <v>2</v>
      </c>
      <c r="B1215" t="s">
        <v>80</v>
      </c>
      <c r="D1215" s="6">
        <v>0</v>
      </c>
    </row>
    <row r="1216" spans="1:4" x14ac:dyDescent="0.35">
      <c r="A1216" t="s">
        <v>3</v>
      </c>
      <c r="B1216" t="s">
        <v>80</v>
      </c>
      <c r="D1216" s="6">
        <v>2209557</v>
      </c>
    </row>
    <row r="1217" spans="1:4" x14ac:dyDescent="0.35">
      <c r="A1217" t="s">
        <v>4</v>
      </c>
      <c r="B1217" t="s">
        <v>80</v>
      </c>
      <c r="D1217" s="6">
        <v>0</v>
      </c>
    </row>
    <row r="1218" spans="1:4" x14ac:dyDescent="0.35">
      <c r="A1218" t="s">
        <v>5</v>
      </c>
      <c r="B1218" t="s">
        <v>80</v>
      </c>
      <c r="D1218" s="6">
        <v>1428506</v>
      </c>
    </row>
    <row r="1219" spans="1:4" x14ac:dyDescent="0.35">
      <c r="A1219" t="s">
        <v>6</v>
      </c>
      <c r="B1219" t="s">
        <v>80</v>
      </c>
      <c r="D1219" s="6">
        <v>0</v>
      </c>
    </row>
    <row r="1220" spans="1:4" x14ac:dyDescent="0.35">
      <c r="A1220" t="s">
        <v>12</v>
      </c>
      <c r="B1220" t="s">
        <v>80</v>
      </c>
      <c r="D1220" s="6">
        <v>778872</v>
      </c>
    </row>
    <row r="1221" spans="1:4" x14ac:dyDescent="0.35">
      <c r="A1221" t="s">
        <v>13</v>
      </c>
      <c r="B1221" t="s">
        <v>80</v>
      </c>
      <c r="D1221" s="6">
        <v>202307</v>
      </c>
    </row>
    <row r="1222" spans="1:4" x14ac:dyDescent="0.35">
      <c r="A1222" t="s">
        <v>14</v>
      </c>
      <c r="B1222" t="s">
        <v>80</v>
      </c>
      <c r="D1222" s="6">
        <v>436299</v>
      </c>
    </row>
    <row r="1223" spans="1:4" x14ac:dyDescent="0.35">
      <c r="A1223" t="s">
        <v>15</v>
      </c>
      <c r="B1223" t="s">
        <v>80</v>
      </c>
      <c r="D1223" s="6">
        <v>0</v>
      </c>
    </row>
    <row r="1224" spans="1:4" x14ac:dyDescent="0.35">
      <c r="A1224" t="s">
        <v>16</v>
      </c>
      <c r="B1224" t="s">
        <v>80</v>
      </c>
      <c r="D1224" s="6">
        <v>0</v>
      </c>
    </row>
    <row r="1225" spans="1:4" x14ac:dyDescent="0.35">
      <c r="A1225" t="s">
        <v>17</v>
      </c>
      <c r="B1225" t="s">
        <v>80</v>
      </c>
      <c r="D1225" s="6">
        <v>0</v>
      </c>
    </row>
    <row r="1226" spans="1:4" x14ac:dyDescent="0.35">
      <c r="A1226" t="s">
        <v>1</v>
      </c>
      <c r="B1226" t="s">
        <v>121</v>
      </c>
      <c r="D1226" s="6">
        <v>4150157</v>
      </c>
    </row>
    <row r="1227" spans="1:4" x14ac:dyDescent="0.35">
      <c r="A1227" t="s">
        <v>2</v>
      </c>
      <c r="B1227" t="s">
        <v>121</v>
      </c>
      <c r="D1227" s="6">
        <v>4565074</v>
      </c>
    </row>
    <row r="1228" spans="1:4" x14ac:dyDescent="0.35">
      <c r="A1228" t="s">
        <v>3</v>
      </c>
      <c r="B1228" t="s">
        <v>121</v>
      </c>
      <c r="D1228" s="6">
        <v>2483847</v>
      </c>
    </row>
    <row r="1229" spans="1:4" x14ac:dyDescent="0.35">
      <c r="A1229" t="s">
        <v>4</v>
      </c>
      <c r="B1229" t="s">
        <v>121</v>
      </c>
      <c r="D1229" s="6">
        <v>1760470</v>
      </c>
    </row>
    <row r="1230" spans="1:4" x14ac:dyDescent="0.35">
      <c r="A1230" t="s">
        <v>5</v>
      </c>
      <c r="B1230" t="s">
        <v>121</v>
      </c>
      <c r="D1230" s="6">
        <v>4924672</v>
      </c>
    </row>
    <row r="1231" spans="1:4" x14ac:dyDescent="0.35">
      <c r="A1231" t="s">
        <v>6</v>
      </c>
      <c r="B1231" t="s">
        <v>121</v>
      </c>
      <c r="D1231" s="6">
        <v>1524986</v>
      </c>
    </row>
    <row r="1232" spans="1:4" x14ac:dyDescent="0.35">
      <c r="A1232" t="s">
        <v>12</v>
      </c>
      <c r="B1232" t="s">
        <v>121</v>
      </c>
      <c r="D1232" s="6">
        <v>772026</v>
      </c>
    </row>
    <row r="1233" spans="1:4" x14ac:dyDescent="0.35">
      <c r="A1233" t="s">
        <v>13</v>
      </c>
      <c r="B1233" t="s">
        <v>121</v>
      </c>
      <c r="D1233" s="6">
        <v>2924675</v>
      </c>
    </row>
    <row r="1234" spans="1:4" x14ac:dyDescent="0.35">
      <c r="A1234" t="s">
        <v>14</v>
      </c>
      <c r="B1234" t="s">
        <v>121</v>
      </c>
      <c r="D1234" s="6">
        <v>2939995</v>
      </c>
    </row>
    <row r="1235" spans="1:4" x14ac:dyDescent="0.35">
      <c r="A1235" t="s">
        <v>15</v>
      </c>
      <c r="B1235" t="s">
        <v>121</v>
      </c>
      <c r="D1235" s="6">
        <v>0</v>
      </c>
    </row>
    <row r="1236" spans="1:4" x14ac:dyDescent="0.35">
      <c r="A1236" t="s">
        <v>16</v>
      </c>
      <c r="B1236" t="s">
        <v>121</v>
      </c>
      <c r="D1236" s="6">
        <v>0</v>
      </c>
    </row>
    <row r="1237" spans="1:4" x14ac:dyDescent="0.35">
      <c r="A1237" t="s">
        <v>17</v>
      </c>
      <c r="B1237" t="s">
        <v>121</v>
      </c>
      <c r="D1237" s="6">
        <v>50645</v>
      </c>
    </row>
    <row r="1238" spans="1:4" x14ac:dyDescent="0.35">
      <c r="A1238" t="s">
        <v>1</v>
      </c>
      <c r="B1238" t="s">
        <v>122</v>
      </c>
      <c r="D1238" s="6">
        <v>84539</v>
      </c>
    </row>
    <row r="1239" spans="1:4" x14ac:dyDescent="0.35">
      <c r="A1239" t="s">
        <v>2</v>
      </c>
      <c r="B1239" t="s">
        <v>122</v>
      </c>
      <c r="D1239" s="6">
        <v>0</v>
      </c>
    </row>
    <row r="1240" spans="1:4" x14ac:dyDescent="0.35">
      <c r="A1240" t="s">
        <v>3</v>
      </c>
      <c r="B1240" t="s">
        <v>122</v>
      </c>
      <c r="D1240" s="6">
        <v>637562</v>
      </c>
    </row>
    <row r="1241" spans="1:4" x14ac:dyDescent="0.35">
      <c r="A1241" t="s">
        <v>4</v>
      </c>
      <c r="B1241" t="s">
        <v>122</v>
      </c>
      <c r="D1241" s="6">
        <v>0</v>
      </c>
    </row>
    <row r="1242" spans="1:4" x14ac:dyDescent="0.35">
      <c r="A1242" t="s">
        <v>5</v>
      </c>
      <c r="B1242" t="s">
        <v>122</v>
      </c>
      <c r="D1242" s="6">
        <v>271291</v>
      </c>
    </row>
    <row r="1243" spans="1:4" x14ac:dyDescent="0.35">
      <c r="A1243" t="s">
        <v>6</v>
      </c>
      <c r="B1243" t="s">
        <v>122</v>
      </c>
      <c r="D1243" s="6">
        <v>0</v>
      </c>
    </row>
    <row r="1244" spans="1:4" x14ac:dyDescent="0.35">
      <c r="A1244" t="s">
        <v>12</v>
      </c>
      <c r="B1244" t="s">
        <v>122</v>
      </c>
      <c r="D1244" s="6">
        <v>175612</v>
      </c>
    </row>
    <row r="1245" spans="1:4" x14ac:dyDescent="0.35">
      <c r="A1245" t="s">
        <v>13</v>
      </c>
      <c r="B1245" t="s">
        <v>122</v>
      </c>
      <c r="D1245" s="6">
        <v>64546</v>
      </c>
    </row>
    <row r="1246" spans="1:4" x14ac:dyDescent="0.35">
      <c r="A1246" t="s">
        <v>14</v>
      </c>
      <c r="B1246" t="s">
        <v>122</v>
      </c>
      <c r="D1246" s="6">
        <v>90666</v>
      </c>
    </row>
    <row r="1247" spans="1:4" x14ac:dyDescent="0.35">
      <c r="A1247" t="s">
        <v>15</v>
      </c>
      <c r="B1247" t="s">
        <v>122</v>
      </c>
      <c r="D1247" s="6">
        <v>0</v>
      </c>
    </row>
    <row r="1248" spans="1:4" x14ac:dyDescent="0.35">
      <c r="A1248" t="s">
        <v>16</v>
      </c>
      <c r="B1248" t="s">
        <v>122</v>
      </c>
      <c r="D1248" s="6">
        <v>0</v>
      </c>
    </row>
    <row r="1249" spans="1:4" x14ac:dyDescent="0.35">
      <c r="A1249" t="s">
        <v>17</v>
      </c>
      <c r="B1249" t="s">
        <v>122</v>
      </c>
      <c r="D1249" s="6">
        <v>0</v>
      </c>
    </row>
    <row r="1250" spans="1:4" x14ac:dyDescent="0.35">
      <c r="A1250" t="s">
        <v>1</v>
      </c>
      <c r="B1250" t="s">
        <v>90</v>
      </c>
      <c r="D1250" s="6">
        <v>522547</v>
      </c>
    </row>
    <row r="1251" spans="1:4" x14ac:dyDescent="0.35">
      <c r="A1251" t="s">
        <v>2</v>
      </c>
      <c r="B1251" t="s">
        <v>90</v>
      </c>
      <c r="D1251" s="6">
        <v>289715</v>
      </c>
    </row>
    <row r="1252" spans="1:4" x14ac:dyDescent="0.35">
      <c r="A1252" t="s">
        <v>3</v>
      </c>
      <c r="B1252" t="s">
        <v>90</v>
      </c>
      <c r="D1252" s="6">
        <v>345891</v>
      </c>
    </row>
    <row r="1253" spans="1:4" x14ac:dyDescent="0.35">
      <c r="A1253" t="s">
        <v>4</v>
      </c>
      <c r="B1253" t="s">
        <v>90</v>
      </c>
      <c r="D1253" s="6">
        <v>103361</v>
      </c>
    </row>
    <row r="1254" spans="1:4" x14ac:dyDescent="0.35">
      <c r="A1254" t="s">
        <v>5</v>
      </c>
      <c r="B1254" t="s">
        <v>90</v>
      </c>
      <c r="D1254" s="6">
        <v>1491003</v>
      </c>
    </row>
    <row r="1255" spans="1:4" x14ac:dyDescent="0.35">
      <c r="A1255" t="s">
        <v>6</v>
      </c>
      <c r="B1255" t="s">
        <v>90</v>
      </c>
      <c r="D1255" s="6">
        <v>79434</v>
      </c>
    </row>
    <row r="1256" spans="1:4" x14ac:dyDescent="0.35">
      <c r="A1256" t="s">
        <v>12</v>
      </c>
      <c r="B1256" t="s">
        <v>90</v>
      </c>
      <c r="D1256" s="6">
        <v>10846</v>
      </c>
    </row>
    <row r="1257" spans="1:4" x14ac:dyDescent="0.35">
      <c r="A1257" t="s">
        <v>13</v>
      </c>
      <c r="B1257" t="s">
        <v>90</v>
      </c>
      <c r="D1257" s="6">
        <v>457975</v>
      </c>
    </row>
    <row r="1258" spans="1:4" x14ac:dyDescent="0.35">
      <c r="A1258" t="s">
        <v>14</v>
      </c>
      <c r="B1258" t="s">
        <v>90</v>
      </c>
      <c r="D1258" s="6">
        <v>3999035</v>
      </c>
    </row>
    <row r="1259" spans="1:4" x14ac:dyDescent="0.35">
      <c r="A1259" t="s">
        <v>15</v>
      </c>
      <c r="B1259" t="s">
        <v>90</v>
      </c>
      <c r="D1259" s="6">
        <v>1914323</v>
      </c>
    </row>
    <row r="1260" spans="1:4" x14ac:dyDescent="0.35">
      <c r="A1260" t="s">
        <v>16</v>
      </c>
      <c r="B1260" t="s">
        <v>90</v>
      </c>
      <c r="D1260" s="6">
        <v>0</v>
      </c>
    </row>
    <row r="1261" spans="1:4" x14ac:dyDescent="0.35">
      <c r="A1261" t="s">
        <v>17</v>
      </c>
      <c r="B1261" t="s">
        <v>90</v>
      </c>
      <c r="D1261" s="6">
        <v>0</v>
      </c>
    </row>
    <row r="1262" spans="1:4" x14ac:dyDescent="0.35">
      <c r="A1262" t="s">
        <v>1</v>
      </c>
      <c r="B1262" t="s">
        <v>137</v>
      </c>
      <c r="D1262" s="6">
        <v>2106393</v>
      </c>
    </row>
    <row r="1263" spans="1:4" x14ac:dyDescent="0.35">
      <c r="A1263" t="s">
        <v>2</v>
      </c>
      <c r="B1263" t="s">
        <v>137</v>
      </c>
      <c r="D1263" s="6">
        <v>0</v>
      </c>
    </row>
    <row r="1264" spans="1:4" x14ac:dyDescent="0.35">
      <c r="A1264" t="s">
        <v>3</v>
      </c>
      <c r="B1264" t="s">
        <v>137</v>
      </c>
      <c r="D1264" s="6">
        <v>838926</v>
      </c>
    </row>
    <row r="1265" spans="1:4" x14ac:dyDescent="0.35">
      <c r="A1265" t="s">
        <v>4</v>
      </c>
      <c r="B1265" t="s">
        <v>137</v>
      </c>
      <c r="D1265" s="6">
        <v>0</v>
      </c>
    </row>
    <row r="1266" spans="1:4" x14ac:dyDescent="0.35">
      <c r="A1266" t="s">
        <v>5</v>
      </c>
      <c r="B1266" t="s">
        <v>137</v>
      </c>
      <c r="D1266" s="6">
        <v>1231217</v>
      </c>
    </row>
    <row r="1267" spans="1:4" x14ac:dyDescent="0.35">
      <c r="A1267" t="s">
        <v>6</v>
      </c>
      <c r="B1267" t="s">
        <v>137</v>
      </c>
      <c r="D1267" s="6">
        <v>0</v>
      </c>
    </row>
    <row r="1268" spans="1:4" x14ac:dyDescent="0.35">
      <c r="A1268" t="s">
        <v>12</v>
      </c>
      <c r="B1268" t="s">
        <v>137</v>
      </c>
      <c r="D1268" s="6">
        <v>243052</v>
      </c>
    </row>
    <row r="1269" spans="1:4" x14ac:dyDescent="0.35">
      <c r="A1269" t="s">
        <v>13</v>
      </c>
      <c r="B1269" t="s">
        <v>137</v>
      </c>
      <c r="D1269" s="6">
        <v>151990</v>
      </c>
    </row>
    <row r="1270" spans="1:4" x14ac:dyDescent="0.35">
      <c r="A1270" t="s">
        <v>14</v>
      </c>
      <c r="B1270" t="s">
        <v>137</v>
      </c>
      <c r="D1270" s="6">
        <v>318017</v>
      </c>
    </row>
    <row r="1271" spans="1:4" x14ac:dyDescent="0.35">
      <c r="A1271" t="s">
        <v>15</v>
      </c>
      <c r="B1271" t="s">
        <v>137</v>
      </c>
      <c r="D1271" s="6">
        <v>0</v>
      </c>
    </row>
    <row r="1272" spans="1:4" x14ac:dyDescent="0.35">
      <c r="A1272" t="s">
        <v>16</v>
      </c>
      <c r="B1272" t="s">
        <v>137</v>
      </c>
      <c r="D1272" s="6">
        <v>0</v>
      </c>
    </row>
    <row r="1273" spans="1:4" x14ac:dyDescent="0.35">
      <c r="A1273" t="s">
        <v>17</v>
      </c>
      <c r="B1273" t="s">
        <v>137</v>
      </c>
      <c r="D1273" s="6">
        <v>0</v>
      </c>
    </row>
    <row r="1274" spans="1:4" x14ac:dyDescent="0.35">
      <c r="A1274" t="s">
        <v>1</v>
      </c>
      <c r="B1274" t="s">
        <v>138</v>
      </c>
      <c r="D1274" s="6">
        <v>190748</v>
      </c>
    </row>
    <row r="1275" spans="1:4" x14ac:dyDescent="0.35">
      <c r="A1275" t="s">
        <v>2</v>
      </c>
      <c r="B1275" t="s">
        <v>138</v>
      </c>
      <c r="D1275" s="6">
        <v>0</v>
      </c>
    </row>
    <row r="1276" spans="1:4" x14ac:dyDescent="0.35">
      <c r="A1276" t="s">
        <v>3</v>
      </c>
      <c r="B1276" t="s">
        <v>138</v>
      </c>
      <c r="D1276" s="6">
        <v>94918</v>
      </c>
    </row>
    <row r="1277" spans="1:4" x14ac:dyDescent="0.35">
      <c r="A1277" t="s">
        <v>4</v>
      </c>
      <c r="B1277" t="s">
        <v>138</v>
      </c>
      <c r="D1277" s="6">
        <v>0</v>
      </c>
    </row>
    <row r="1278" spans="1:4" x14ac:dyDescent="0.35">
      <c r="A1278" t="s">
        <v>5</v>
      </c>
      <c r="B1278" t="s">
        <v>138</v>
      </c>
      <c r="D1278" s="6">
        <v>29600</v>
      </c>
    </row>
    <row r="1279" spans="1:4" x14ac:dyDescent="0.35">
      <c r="A1279" t="s">
        <v>6</v>
      </c>
      <c r="B1279" t="s">
        <v>138</v>
      </c>
      <c r="D1279" s="6">
        <v>491466</v>
      </c>
    </row>
    <row r="1280" spans="1:4" x14ac:dyDescent="0.35">
      <c r="A1280" t="s">
        <v>12</v>
      </c>
      <c r="B1280" t="s">
        <v>138</v>
      </c>
      <c r="D1280" s="6">
        <v>0</v>
      </c>
    </row>
    <row r="1281" spans="1:4" x14ac:dyDescent="0.35">
      <c r="A1281" t="s">
        <v>13</v>
      </c>
      <c r="B1281" t="s">
        <v>138</v>
      </c>
      <c r="D1281" s="6">
        <v>30163</v>
      </c>
    </row>
    <row r="1282" spans="1:4" x14ac:dyDescent="0.35">
      <c r="A1282" t="s">
        <v>14</v>
      </c>
      <c r="B1282" t="s">
        <v>138</v>
      </c>
      <c r="D1282" s="6">
        <v>2964</v>
      </c>
    </row>
    <row r="1283" spans="1:4" x14ac:dyDescent="0.35">
      <c r="A1283" t="s">
        <v>15</v>
      </c>
      <c r="B1283" t="s">
        <v>138</v>
      </c>
      <c r="D1283" s="6">
        <v>0</v>
      </c>
    </row>
    <row r="1284" spans="1:4" x14ac:dyDescent="0.35">
      <c r="A1284" t="s">
        <v>16</v>
      </c>
      <c r="B1284" t="s">
        <v>138</v>
      </c>
      <c r="D1284" s="6">
        <v>0</v>
      </c>
    </row>
    <row r="1285" spans="1:4" x14ac:dyDescent="0.35">
      <c r="A1285" t="s">
        <v>17</v>
      </c>
      <c r="B1285" t="s">
        <v>138</v>
      </c>
      <c r="D1285" s="6">
        <v>500200</v>
      </c>
    </row>
    <row r="1286" spans="1:4" x14ac:dyDescent="0.35">
      <c r="A1286" t="s">
        <v>1</v>
      </c>
      <c r="B1286" t="s">
        <v>159</v>
      </c>
      <c r="D1286" s="6">
        <v>1324822</v>
      </c>
    </row>
    <row r="1287" spans="1:4" x14ac:dyDescent="0.35">
      <c r="A1287" t="s">
        <v>2</v>
      </c>
      <c r="B1287" t="s">
        <v>159</v>
      </c>
      <c r="D1287" s="6">
        <v>0</v>
      </c>
    </row>
    <row r="1288" spans="1:4" x14ac:dyDescent="0.35">
      <c r="A1288" t="s">
        <v>3</v>
      </c>
      <c r="B1288" t="s">
        <v>159</v>
      </c>
      <c r="D1288" s="6">
        <v>1596069</v>
      </c>
    </row>
    <row r="1289" spans="1:4" x14ac:dyDescent="0.35">
      <c r="A1289" t="s">
        <v>4</v>
      </c>
      <c r="B1289" t="s">
        <v>159</v>
      </c>
      <c r="D1289" s="6">
        <v>0</v>
      </c>
    </row>
    <row r="1290" spans="1:4" x14ac:dyDescent="0.35">
      <c r="A1290" t="s">
        <v>5</v>
      </c>
      <c r="B1290" t="s">
        <v>159</v>
      </c>
      <c r="D1290" s="6">
        <v>529147</v>
      </c>
    </row>
    <row r="1291" spans="1:4" x14ac:dyDescent="0.35">
      <c r="A1291" t="s">
        <v>6</v>
      </c>
      <c r="B1291" t="s">
        <v>159</v>
      </c>
      <c r="D1291" s="6">
        <v>0</v>
      </c>
    </row>
    <row r="1292" spans="1:4" x14ac:dyDescent="0.35">
      <c r="A1292" t="s">
        <v>12</v>
      </c>
      <c r="B1292" t="s">
        <v>159</v>
      </c>
      <c r="D1292" s="6">
        <v>440548</v>
      </c>
    </row>
    <row r="1293" spans="1:4" x14ac:dyDescent="0.35">
      <c r="A1293" t="s">
        <v>13</v>
      </c>
      <c r="B1293" t="s">
        <v>159</v>
      </c>
      <c r="D1293" s="6">
        <v>8516336</v>
      </c>
    </row>
    <row r="1294" spans="1:4" x14ac:dyDescent="0.35">
      <c r="A1294" t="s">
        <v>14</v>
      </c>
      <c r="B1294" t="s">
        <v>159</v>
      </c>
      <c r="D1294" s="6">
        <v>238813</v>
      </c>
    </row>
    <row r="1295" spans="1:4" x14ac:dyDescent="0.35">
      <c r="A1295" t="s">
        <v>15</v>
      </c>
      <c r="B1295" t="s">
        <v>159</v>
      </c>
      <c r="D1295" s="6">
        <v>0</v>
      </c>
    </row>
    <row r="1296" spans="1:4" x14ac:dyDescent="0.35">
      <c r="A1296" t="s">
        <v>16</v>
      </c>
      <c r="B1296" t="s">
        <v>159</v>
      </c>
      <c r="D1296" s="6">
        <v>0</v>
      </c>
    </row>
    <row r="1297" spans="1:4" x14ac:dyDescent="0.35">
      <c r="A1297" t="s">
        <v>17</v>
      </c>
      <c r="B1297" t="s">
        <v>159</v>
      </c>
      <c r="D1297" s="6">
        <v>0</v>
      </c>
    </row>
    <row r="1298" spans="1:4" x14ac:dyDescent="0.35">
      <c r="A1298" t="s">
        <v>1</v>
      </c>
      <c r="B1298" t="s">
        <v>157</v>
      </c>
      <c r="D1298" s="6">
        <v>18161</v>
      </c>
    </row>
    <row r="1299" spans="1:4" x14ac:dyDescent="0.35">
      <c r="A1299" t="s">
        <v>2</v>
      </c>
      <c r="B1299" t="s">
        <v>157</v>
      </c>
      <c r="D1299" s="6">
        <v>0</v>
      </c>
    </row>
    <row r="1300" spans="1:4" x14ac:dyDescent="0.35">
      <c r="A1300" t="s">
        <v>3</v>
      </c>
      <c r="B1300" t="s">
        <v>157</v>
      </c>
      <c r="D1300" s="6">
        <v>0</v>
      </c>
    </row>
    <row r="1301" spans="1:4" x14ac:dyDescent="0.35">
      <c r="A1301" t="s">
        <v>4</v>
      </c>
      <c r="B1301" t="s">
        <v>157</v>
      </c>
      <c r="D1301" s="6">
        <v>0</v>
      </c>
    </row>
    <row r="1302" spans="1:4" x14ac:dyDescent="0.35">
      <c r="A1302" t="s">
        <v>5</v>
      </c>
      <c r="B1302" t="s">
        <v>157</v>
      </c>
      <c r="D1302" s="6">
        <v>13759</v>
      </c>
    </row>
    <row r="1303" spans="1:4" x14ac:dyDescent="0.35">
      <c r="A1303" t="s">
        <v>6</v>
      </c>
      <c r="B1303" t="s">
        <v>157</v>
      </c>
      <c r="D1303" s="6">
        <v>0</v>
      </c>
    </row>
    <row r="1304" spans="1:4" x14ac:dyDescent="0.35">
      <c r="A1304" t="s">
        <v>12</v>
      </c>
      <c r="B1304" t="s">
        <v>157</v>
      </c>
      <c r="D1304" s="6">
        <v>0</v>
      </c>
    </row>
    <row r="1305" spans="1:4" x14ac:dyDescent="0.35">
      <c r="A1305" t="s">
        <v>13</v>
      </c>
      <c r="B1305" t="s">
        <v>157</v>
      </c>
      <c r="D1305" s="6">
        <v>48440</v>
      </c>
    </row>
    <row r="1306" spans="1:4" x14ac:dyDescent="0.35">
      <c r="A1306" t="s">
        <v>14</v>
      </c>
      <c r="B1306" t="s">
        <v>157</v>
      </c>
      <c r="D1306" s="6">
        <v>288238</v>
      </c>
    </row>
    <row r="1307" spans="1:4" x14ac:dyDescent="0.35">
      <c r="A1307" t="s">
        <v>15</v>
      </c>
      <c r="B1307" t="s">
        <v>157</v>
      </c>
      <c r="D1307" s="6">
        <v>0</v>
      </c>
    </row>
    <row r="1308" spans="1:4" x14ac:dyDescent="0.35">
      <c r="A1308" t="s">
        <v>16</v>
      </c>
      <c r="B1308" t="s">
        <v>157</v>
      </c>
      <c r="D1308" s="6">
        <v>0</v>
      </c>
    </row>
    <row r="1309" spans="1:4" x14ac:dyDescent="0.35">
      <c r="A1309" t="s">
        <v>17</v>
      </c>
      <c r="B1309" t="s">
        <v>157</v>
      </c>
      <c r="D1309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60AF-0A3A-446D-8667-93FA5C452B40}">
  <dimension ref="A1:L132"/>
  <sheetViews>
    <sheetView workbookViewId="0">
      <selection activeCell="A130" sqref="A1:A130"/>
    </sheetView>
  </sheetViews>
  <sheetFormatPr defaultRowHeight="14.5" x14ac:dyDescent="0.35"/>
  <cols>
    <col min="1" max="1" width="35.7265625" bestFit="1" customWidth="1"/>
    <col min="2" max="2" width="14.6328125" style="6" bestFit="1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0.54296875" customWidth="1"/>
    <col min="8" max="8" width="14" style="16" bestFit="1" customWidth="1"/>
    <col min="9" max="9" width="16" style="16" bestFit="1" customWidth="1"/>
    <col min="11" max="11" width="30.1796875" bestFit="1" customWidth="1"/>
    <col min="12" max="12" width="14.179687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20526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1.2994781947774924E-5</v>
      </c>
      <c r="H2" s="41">
        <f>G2*E2</f>
        <v>523.4036193759672</v>
      </c>
      <c r="I2" s="41">
        <f>G2*F2</f>
        <v>658.28425808109171</v>
      </c>
      <c r="K2" s="58" t="s">
        <v>191</v>
      </c>
      <c r="L2" s="19">
        <v>20526</v>
      </c>
    </row>
    <row r="3" spans="1:12" x14ac:dyDescent="0.35">
      <c r="A3" s="58" t="s">
        <v>193</v>
      </c>
      <c r="B3" s="19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48733</v>
      </c>
    </row>
    <row r="4" spans="1:12" x14ac:dyDescent="0.35">
      <c r="A4" s="60" t="s">
        <v>195</v>
      </c>
      <c r="B4" s="19">
        <f t="shared" ref="B3:B67" si="2">VLOOKUP(A4,$K$1:$L$112,2,FALSE)</f>
        <v>48733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1.9823826052017436E-4</v>
      </c>
      <c r="H4" s="41">
        <f t="shared" si="0"/>
        <v>5253.3139037846204</v>
      </c>
      <c r="I4" s="41">
        <f t="shared" si="1"/>
        <v>6779.7485097899635</v>
      </c>
      <c r="K4" s="60" t="s">
        <v>203</v>
      </c>
      <c r="L4" s="20">
        <v>40969</v>
      </c>
    </row>
    <row r="5" spans="1:12" x14ac:dyDescent="0.35">
      <c r="A5" s="60" t="s">
        <v>199</v>
      </c>
      <c r="B5" s="19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653581</v>
      </c>
    </row>
    <row r="6" spans="1:12" x14ac:dyDescent="0.35">
      <c r="A6" s="60" t="s">
        <v>201</v>
      </c>
      <c r="B6" s="19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40969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1.0017637235997449E-4</v>
      </c>
      <c r="H7" s="41">
        <f t="shared" si="0"/>
        <v>1325.719285708793</v>
      </c>
      <c r="I7" s="41">
        <f t="shared" si="1"/>
        <v>1325.719285708793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653581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9.0394574807728368E-4</v>
      </c>
      <c r="H8" s="41">
        <f t="shared" si="0"/>
        <v>1817.7951257705022</v>
      </c>
      <c r="I8" s="41">
        <f t="shared" si="1"/>
        <v>14675.971419295824</v>
      </c>
      <c r="K8" s="60" t="s">
        <v>211</v>
      </c>
      <c r="L8" s="20">
        <v>17534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86971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1435737</v>
      </c>
    </row>
    <row r="11" spans="1:12" x14ac:dyDescent="0.35">
      <c r="A11" s="60" t="s">
        <v>211</v>
      </c>
      <c r="B11" s="19">
        <f t="shared" si="2"/>
        <v>17534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4.1150103814637636E-5</v>
      </c>
      <c r="H11" s="41">
        <f t="shared" si="0"/>
        <v>1029.2308418724747</v>
      </c>
      <c r="I11" s="41">
        <f t="shared" si="1"/>
        <v>1913.2872860449013</v>
      </c>
      <c r="K11" s="59" t="s">
        <v>217</v>
      </c>
      <c r="L11" s="20">
        <v>175332</v>
      </c>
    </row>
    <row r="12" spans="1:12" x14ac:dyDescent="0.35">
      <c r="A12" s="59" t="s">
        <v>213</v>
      </c>
      <c r="B12" s="19">
        <f t="shared" si="2"/>
        <v>86971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9.1901667824069428E-5</v>
      </c>
      <c r="H12" s="41">
        <f t="shared" si="0"/>
        <v>4729.5800116373111</v>
      </c>
      <c r="I12" s="41">
        <f t="shared" si="1"/>
        <v>8567.3200467345232</v>
      </c>
      <c r="K12" s="60" t="s">
        <v>219</v>
      </c>
      <c r="L12" s="20">
        <v>0</v>
      </c>
    </row>
    <row r="13" spans="1:12" x14ac:dyDescent="0.35">
      <c r="A13" s="60" t="s">
        <v>215</v>
      </c>
      <c r="B13" s="19">
        <f t="shared" si="2"/>
        <v>1435737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2.0063516563454155E-3</v>
      </c>
      <c r="H13" s="41">
        <f t="shared" si="0"/>
        <v>3767.769908835839</v>
      </c>
      <c r="I13" s="41">
        <f t="shared" si="1"/>
        <v>3767.769908835839</v>
      </c>
      <c r="K13" s="59" t="s">
        <v>225</v>
      </c>
      <c r="L13" s="20">
        <v>0</v>
      </c>
    </row>
    <row r="14" spans="1:12" x14ac:dyDescent="0.35">
      <c r="A14" s="59" t="s">
        <v>217</v>
      </c>
      <c r="B14" s="19">
        <f t="shared" si="2"/>
        <v>175332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4.1362256405927676E-4</v>
      </c>
      <c r="H14" s="41">
        <f t="shared" si="0"/>
        <v>430.16746662164786</v>
      </c>
      <c r="I14" s="41">
        <f t="shared" si="1"/>
        <v>10568.470134278581</v>
      </c>
      <c r="K14" s="60" t="s">
        <v>227</v>
      </c>
      <c r="L14" s="20">
        <v>0</v>
      </c>
    </row>
    <row r="15" spans="1:12" x14ac:dyDescent="0.35">
      <c r="A15" s="60" t="s">
        <v>219</v>
      </c>
      <c r="B15" s="19">
        <f t="shared" si="2"/>
        <v>0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0</v>
      </c>
      <c r="H15" s="41">
        <f t="shared" si="0"/>
        <v>0</v>
      </c>
      <c r="I15" s="41">
        <f t="shared" si="1"/>
        <v>0</v>
      </c>
      <c r="K15" s="52" t="s">
        <v>229</v>
      </c>
      <c r="L15" s="20">
        <v>6</v>
      </c>
    </row>
    <row r="16" spans="1:12" x14ac:dyDescent="0.35">
      <c r="A16" s="59" t="s">
        <v>225</v>
      </c>
      <c r="B16" s="19">
        <f t="shared" si="2"/>
        <v>0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593883</v>
      </c>
    </row>
    <row r="17" spans="1:12" x14ac:dyDescent="0.35">
      <c r="A17" s="60" t="s">
        <v>227</v>
      </c>
      <c r="B17" s="19">
        <f t="shared" si="2"/>
        <v>0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0</v>
      </c>
      <c r="H17" s="41">
        <f t="shared" si="0"/>
        <v>0</v>
      </c>
      <c r="I17" s="41">
        <f t="shared" si="1"/>
        <v>0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f t="shared" si="2"/>
        <v>6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8.5329581012261322E-6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0</v>
      </c>
    </row>
    <row r="19" spans="1:12" x14ac:dyDescent="0.35">
      <c r="A19" s="52" t="s">
        <v>231</v>
      </c>
      <c r="B19" s="19">
        <f t="shared" si="2"/>
        <v>593883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5.5662411654438626E-4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650340</v>
      </c>
    </row>
    <row r="20" spans="1:12" x14ac:dyDescent="0.35">
      <c r="A20" s="59" t="s">
        <v>233</v>
      </c>
      <c r="B20" s="19">
        <f t="shared" si="2"/>
        <v>0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12614963</v>
      </c>
    </row>
    <row r="21" spans="1:12" x14ac:dyDescent="0.35">
      <c r="A21" s="60" t="s">
        <v>235</v>
      </c>
      <c r="B21" s="19">
        <f t="shared" si="2"/>
        <v>0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0</v>
      </c>
      <c r="H21" s="41">
        <f t="shared" si="0"/>
        <v>0</v>
      </c>
      <c r="I21" s="41">
        <f t="shared" si="1"/>
        <v>0</v>
      </c>
      <c r="K21" s="59" t="s">
        <v>253</v>
      </c>
      <c r="L21" s="20">
        <v>2087542</v>
      </c>
    </row>
    <row r="22" spans="1:12" x14ac:dyDescent="0.35">
      <c r="A22" s="59" t="s">
        <v>237</v>
      </c>
      <c r="B22" s="19">
        <f t="shared" si="2"/>
        <v>650340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2.1425625397384082E-3</v>
      </c>
      <c r="H22" s="41">
        <f t="shared" si="0"/>
        <v>69633.282541498265</v>
      </c>
      <c r="I22" s="41">
        <f t="shared" si="1"/>
        <v>726757.21347926813</v>
      </c>
      <c r="K22" s="60" t="s">
        <v>255</v>
      </c>
      <c r="L22" s="20">
        <v>0</v>
      </c>
    </row>
    <row r="23" spans="1:12" x14ac:dyDescent="0.35">
      <c r="A23" s="60" t="s">
        <v>243</v>
      </c>
      <c r="B23" s="19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42917</v>
      </c>
    </row>
    <row r="24" spans="1:12" x14ac:dyDescent="0.35">
      <c r="A24" s="59" t="s">
        <v>247</v>
      </c>
      <c r="B24" s="19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79434</v>
      </c>
    </row>
    <row r="25" spans="1:12" x14ac:dyDescent="0.35">
      <c r="A25" s="60" t="s">
        <v>251</v>
      </c>
      <c r="B25" s="19">
        <f t="shared" si="2"/>
        <v>12614963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1.0039235953169636E-2</v>
      </c>
      <c r="H25" s="41">
        <f t="shared" si="0"/>
        <v>264390.80825368722</v>
      </c>
      <c r="I25" s="41">
        <f t="shared" si="1"/>
        <v>1510400.5393453834</v>
      </c>
      <c r="K25" s="59" t="s">
        <v>261</v>
      </c>
      <c r="L25" s="20">
        <v>4785</v>
      </c>
    </row>
    <row r="26" spans="1:12" x14ac:dyDescent="0.35">
      <c r="A26" s="59" t="s">
        <v>253</v>
      </c>
      <c r="B26" s="19">
        <f t="shared" si="2"/>
        <v>2087542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4.9374846832741133E-3</v>
      </c>
      <c r="H26" s="41">
        <f t="shared" si="0"/>
        <v>29.684157915843969</v>
      </c>
      <c r="I26" s="41">
        <f t="shared" si="1"/>
        <v>103.19836736511225</v>
      </c>
      <c r="K26" s="60" t="s">
        <v>263</v>
      </c>
      <c r="L26" s="20">
        <v>262104</v>
      </c>
    </row>
    <row r="27" spans="1:12" x14ac:dyDescent="0.35">
      <c r="A27" s="60" t="s">
        <v>255</v>
      </c>
      <c r="B27" s="19">
        <f t="shared" si="2"/>
        <v>0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0</v>
      </c>
      <c r="H27" s="41">
        <f t="shared" si="0"/>
        <v>0</v>
      </c>
      <c r="I27" s="41">
        <f t="shared" si="1"/>
        <v>0</v>
      </c>
      <c r="K27" s="59" t="s">
        <v>265</v>
      </c>
      <c r="L27" s="20">
        <v>0</v>
      </c>
    </row>
    <row r="28" spans="1:12" x14ac:dyDescent="0.35">
      <c r="A28" s="59" t="s">
        <v>257</v>
      </c>
      <c r="B28" s="19">
        <f t="shared" si="2"/>
        <v>42917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3.5371244312677589E-5</v>
      </c>
      <c r="H28" s="41">
        <f t="shared" si="0"/>
        <v>173.01416163490063</v>
      </c>
      <c r="I28" s="41">
        <f t="shared" si="1"/>
        <v>1107.1793706772539</v>
      </c>
      <c r="K28" s="60" t="s">
        <v>267</v>
      </c>
      <c r="L28" s="20">
        <v>84140</v>
      </c>
    </row>
    <row r="29" spans="1:12" x14ac:dyDescent="0.35">
      <c r="A29" s="60" t="s">
        <v>259</v>
      </c>
      <c r="B29" s="19">
        <f t="shared" si="2"/>
        <v>79434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1.7983740612145628E-4</v>
      </c>
      <c r="H29" s="41">
        <f t="shared" si="0"/>
        <v>2008.5940979132085</v>
      </c>
      <c r="I29" s="41">
        <f t="shared" si="1"/>
        <v>2008.5940979132085</v>
      </c>
      <c r="K29" s="60" t="s">
        <v>271</v>
      </c>
      <c r="L29" s="20">
        <v>99052</v>
      </c>
    </row>
    <row r="30" spans="1:12" x14ac:dyDescent="0.35">
      <c r="A30" s="59" t="s">
        <v>261</v>
      </c>
      <c r="B30" s="19">
        <f t="shared" si="2"/>
        <v>4785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2.8588707659128485E-5</v>
      </c>
      <c r="H30" s="41">
        <f t="shared" si="0"/>
        <v>49.439967356436902</v>
      </c>
      <c r="I30" s="41">
        <f t="shared" si="1"/>
        <v>2393.7139954049726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262104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1.3282387995671311E-4</v>
      </c>
      <c r="H31" s="41">
        <f t="shared" si="0"/>
        <v>7039.6656377057952</v>
      </c>
      <c r="I31" s="41">
        <f t="shared" si="1"/>
        <v>85671.402572079955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f t="shared" si="2"/>
        <v>0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0</v>
      </c>
      <c r="H32" s="41">
        <f t="shared" si="0"/>
        <v>0</v>
      </c>
      <c r="I32" s="41">
        <f t="shared" si="1"/>
        <v>0</v>
      </c>
      <c r="K32" s="59" t="s">
        <v>277</v>
      </c>
      <c r="L32" s="20">
        <v>2166200</v>
      </c>
    </row>
    <row r="33" spans="1:12" x14ac:dyDescent="0.35">
      <c r="A33" s="60" t="s">
        <v>267</v>
      </c>
      <c r="B33" s="19">
        <f t="shared" si="2"/>
        <v>84140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1.5949061881987591E-4</v>
      </c>
      <c r="H33" s="41">
        <f t="shared" si="0"/>
        <v>2821.0614531925494</v>
      </c>
      <c r="I33" s="41">
        <f t="shared" si="1"/>
        <v>6778.677617650832</v>
      </c>
      <c r="K33" s="87" t="s">
        <v>1148</v>
      </c>
      <c r="L33" s="86">
        <v>93441</v>
      </c>
    </row>
    <row r="34" spans="1:12" x14ac:dyDescent="0.35">
      <c r="A34" s="60" t="s">
        <v>269</v>
      </c>
      <c r="B34" s="19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9672</v>
      </c>
    </row>
    <row r="35" spans="1:12" x14ac:dyDescent="0.35">
      <c r="A35" s="60" t="s">
        <v>271</v>
      </c>
      <c r="B35" s="19">
        <f t="shared" si="2"/>
        <v>99052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7.6713936638806156E-5</v>
      </c>
      <c r="H35" s="41">
        <f t="shared" si="0"/>
        <v>1228.4969813338419</v>
      </c>
      <c r="I35" s="41">
        <f t="shared" si="1"/>
        <v>19256.272091453287</v>
      </c>
      <c r="K35" s="60" t="s">
        <v>283</v>
      </c>
      <c r="L35" s="20">
        <v>39660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57350</v>
      </c>
    </row>
    <row r="37" spans="1:12" x14ac:dyDescent="0.35">
      <c r="A37" s="60" t="s">
        <v>275</v>
      </c>
      <c r="B37" s="19">
        <f t="shared" si="2"/>
        <v>0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153282</v>
      </c>
    </row>
    <row r="38" spans="1:12" x14ac:dyDescent="0.35">
      <c r="A38" s="59" t="s">
        <v>277</v>
      </c>
      <c r="B38" s="19">
        <f t="shared" si="2"/>
        <v>2166200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3.1718326179989488E-3</v>
      </c>
      <c r="H38" s="41">
        <f t="shared" si="0"/>
        <v>4140.5895953512772</v>
      </c>
      <c r="I38" s="41">
        <f t="shared" si="1"/>
        <v>4140.5895953512772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8480</v>
      </c>
    </row>
    <row r="40" spans="1:12" x14ac:dyDescent="0.35">
      <c r="A40" s="59" t="s">
        <v>1148</v>
      </c>
      <c r="B40" s="19">
        <f t="shared" si="2"/>
        <v>93441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1.2615623971800981E-4</v>
      </c>
      <c r="H40" s="41">
        <f t="shared" si="0"/>
        <v>628.19499567582989</v>
      </c>
      <c r="I40" s="41">
        <f t="shared" si="1"/>
        <v>11982.256570296713</v>
      </c>
      <c r="K40" s="59" t="s">
        <v>293</v>
      </c>
      <c r="L40" s="20">
        <v>16923821</v>
      </c>
    </row>
    <row r="41" spans="1:12" x14ac:dyDescent="0.35">
      <c r="A41" s="59" t="s">
        <v>281</v>
      </c>
      <c r="B41" s="19">
        <f t="shared" si="2"/>
        <v>9672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4.2171177454607357E-5</v>
      </c>
      <c r="H41" s="41">
        <f t="shared" si="0"/>
        <v>91.147391301532267</v>
      </c>
      <c r="I41" s="41">
        <f t="shared" si="1"/>
        <v>1992.6711697786059</v>
      </c>
      <c r="K41" s="60" t="s">
        <v>295</v>
      </c>
      <c r="L41" s="20">
        <v>334196</v>
      </c>
    </row>
    <row r="42" spans="1:12" x14ac:dyDescent="0.35">
      <c r="A42" s="60" t="s">
        <v>283</v>
      </c>
      <c r="B42" s="19">
        <f t="shared" si="2"/>
        <v>39660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2.5663455856281771E-5</v>
      </c>
      <c r="H42" s="41">
        <f t="shared" si="0"/>
        <v>863.44781917864339</v>
      </c>
      <c r="I42" s="41">
        <f t="shared" si="1"/>
        <v>1614.85586789493</v>
      </c>
      <c r="K42" s="59" t="s">
        <v>297</v>
      </c>
      <c r="L42" s="20">
        <v>0</v>
      </c>
    </row>
    <row r="43" spans="1:12" x14ac:dyDescent="0.35">
      <c r="A43" s="59" t="s">
        <v>285</v>
      </c>
      <c r="B43" s="19">
        <f t="shared" si="2"/>
        <v>57350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1.5541860245620607E-4</v>
      </c>
      <c r="H43" s="41">
        <f t="shared" si="0"/>
        <v>4239.5086378003889</v>
      </c>
      <c r="I43" s="41">
        <f t="shared" si="1"/>
        <v>8311.0097663456199</v>
      </c>
      <c r="K43" s="60" t="s">
        <v>299</v>
      </c>
      <c r="L43" s="20">
        <v>74836</v>
      </c>
    </row>
    <row r="44" spans="1:12" x14ac:dyDescent="0.35">
      <c r="A44" s="60" t="s">
        <v>287</v>
      </c>
      <c r="B44" s="19">
        <f t="shared" si="2"/>
        <v>153282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9.8530658790794859E-5</v>
      </c>
      <c r="H44" s="41">
        <f t="shared" si="0"/>
        <v>7805.5987894067684</v>
      </c>
      <c r="I44" s="41">
        <f t="shared" si="1"/>
        <v>11607.69985082596</v>
      </c>
      <c r="K44" s="59" t="s">
        <v>301</v>
      </c>
      <c r="L44" s="20">
        <v>587999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0</v>
      </c>
    </row>
    <row r="46" spans="1:12" x14ac:dyDescent="0.35">
      <c r="A46" s="60" t="s">
        <v>291</v>
      </c>
      <c r="B46" s="19">
        <f t="shared" si="2"/>
        <v>8480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1.2830861432090969E-5</v>
      </c>
      <c r="H46" s="41">
        <f t="shared" si="0"/>
        <v>191.50351947950281</v>
      </c>
      <c r="I46" s="41">
        <f t="shared" si="1"/>
        <v>304.55328845952698</v>
      </c>
      <c r="K46" s="83" t="s">
        <v>305</v>
      </c>
      <c r="L46" s="84">
        <v>0</v>
      </c>
    </row>
    <row r="47" spans="1:12" x14ac:dyDescent="0.35">
      <c r="A47" s="59" t="s">
        <v>293</v>
      </c>
      <c r="B47" s="19">
        <f t="shared" si="2"/>
        <v>16923821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4.516293587293909E-3</v>
      </c>
      <c r="H47" s="41">
        <f t="shared" si="0"/>
        <v>65070.75800573064</v>
      </c>
      <c r="I47" s="41">
        <f t="shared" si="1"/>
        <v>309404.9598870707</v>
      </c>
      <c r="K47" s="60" t="s">
        <v>307</v>
      </c>
      <c r="L47" s="20">
        <v>452818</v>
      </c>
    </row>
    <row r="48" spans="1:12" x14ac:dyDescent="0.35">
      <c r="A48" s="60" t="s">
        <v>295</v>
      </c>
      <c r="B48" s="19">
        <f t="shared" si="2"/>
        <v>334196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1.2152720938612736E-5</v>
      </c>
      <c r="H48" s="41">
        <f t="shared" si="0"/>
        <v>693.79468215484019</v>
      </c>
      <c r="I48" s="41">
        <f t="shared" si="1"/>
        <v>1614.9684622993352</v>
      </c>
      <c r="K48" s="59" t="s">
        <v>309</v>
      </c>
      <c r="L48" s="20">
        <v>11316</v>
      </c>
    </row>
    <row r="49" spans="1:12" x14ac:dyDescent="0.35">
      <c r="A49" s="59" t="s">
        <v>297</v>
      </c>
      <c r="B49" s="19">
        <f t="shared" si="2"/>
        <v>0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0</v>
      </c>
      <c r="H49" s="41">
        <f t="shared" si="0"/>
        <v>0</v>
      </c>
      <c r="I49" s="41">
        <f t="shared" si="1"/>
        <v>0</v>
      </c>
      <c r="K49" s="60" t="s">
        <v>311</v>
      </c>
      <c r="L49" s="20">
        <v>250710</v>
      </c>
    </row>
    <row r="50" spans="1:12" x14ac:dyDescent="0.35">
      <c r="A50" s="60" t="s">
        <v>299</v>
      </c>
      <c r="B50" s="19">
        <f t="shared" si="2"/>
        <v>74836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8.9044870924087893E-6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883</v>
      </c>
    </row>
    <row r="51" spans="1:12" x14ac:dyDescent="0.35">
      <c r="A51" s="59" t="s">
        <v>301</v>
      </c>
      <c r="B51" s="19">
        <f t="shared" si="2"/>
        <v>587999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3.446409808330466E-3</v>
      </c>
      <c r="H51" s="41">
        <f t="shared" si="0"/>
        <v>3317.0074592570822</v>
      </c>
      <c r="I51" s="41">
        <f t="shared" si="1"/>
        <v>3317.2383687142401</v>
      </c>
      <c r="K51" s="60" t="s">
        <v>315</v>
      </c>
      <c r="L51" s="20">
        <v>427558</v>
      </c>
    </row>
    <row r="52" spans="1:12" x14ac:dyDescent="0.35">
      <c r="A52" s="60" t="s">
        <v>303</v>
      </c>
      <c r="B52" s="19">
        <f t="shared" si="2"/>
        <v>0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0</v>
      </c>
      <c r="H52" s="41">
        <f t="shared" si="0"/>
        <v>0</v>
      </c>
      <c r="I52" s="41">
        <f t="shared" si="1"/>
        <v>0</v>
      </c>
      <c r="K52" s="60" t="s">
        <v>319</v>
      </c>
      <c r="L52" s="20">
        <v>35598</v>
      </c>
    </row>
    <row r="53" spans="1:12" x14ac:dyDescent="0.35">
      <c r="A53" s="60" t="s">
        <v>307</v>
      </c>
      <c r="B53" s="19">
        <f t="shared" si="2"/>
        <v>452818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7.7063810604414669E-4</v>
      </c>
      <c r="H53" s="41">
        <f t="shared" si="0"/>
        <v>4200.3190706215764</v>
      </c>
      <c r="I53" s="41">
        <f t="shared" si="1"/>
        <v>89194.766424336558</v>
      </c>
      <c r="K53" s="59" t="s">
        <v>321</v>
      </c>
      <c r="L53" s="20">
        <v>5284626</v>
      </c>
    </row>
    <row r="54" spans="1:12" x14ac:dyDescent="0.35">
      <c r="A54" s="59" t="s">
        <v>309</v>
      </c>
      <c r="B54" s="19">
        <f t="shared" si="2"/>
        <v>11316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2.2965443164310127E-5</v>
      </c>
      <c r="H54" s="41">
        <f t="shared" si="0"/>
        <v>16.144362062862569</v>
      </c>
      <c r="I54" s="41">
        <f t="shared" si="1"/>
        <v>2336.0674996351431</v>
      </c>
      <c r="K54" s="60" t="s">
        <v>323</v>
      </c>
      <c r="L54" s="20">
        <v>1524986</v>
      </c>
    </row>
    <row r="55" spans="1:12" x14ac:dyDescent="0.35">
      <c r="A55" s="60" t="s">
        <v>311</v>
      </c>
      <c r="B55" s="19">
        <f t="shared" si="2"/>
        <v>250710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9.0631328821145021E-4</v>
      </c>
      <c r="H55" s="41">
        <f t="shared" si="0"/>
        <v>10422.602814431677</v>
      </c>
      <c r="I55" s="41">
        <f t="shared" si="1"/>
        <v>230702.04751422466</v>
      </c>
      <c r="K55" s="59" t="s">
        <v>325</v>
      </c>
      <c r="L55" s="20">
        <v>0</v>
      </c>
    </row>
    <row r="56" spans="1:12" x14ac:dyDescent="0.35">
      <c r="A56" s="59" t="s">
        <v>313</v>
      </c>
      <c r="B56" s="19">
        <f t="shared" si="2"/>
        <v>883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5.3787227307753758E-7</v>
      </c>
      <c r="H56" s="41">
        <f t="shared" si="0"/>
        <v>1.2673319604639284</v>
      </c>
      <c r="I56" s="41">
        <f t="shared" si="1"/>
        <v>1.2673319604639284</v>
      </c>
      <c r="K56" s="60" t="s">
        <v>327</v>
      </c>
      <c r="L56" s="20">
        <v>0</v>
      </c>
    </row>
    <row r="57" spans="1:12" x14ac:dyDescent="0.35">
      <c r="A57" s="60" t="s">
        <v>315</v>
      </c>
      <c r="B57" s="19">
        <f t="shared" si="2"/>
        <v>427558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9.9320980176512984E-5</v>
      </c>
      <c r="H57" s="41">
        <f t="shared" si="0"/>
        <v>10428.702918533863</v>
      </c>
      <c r="I57" s="41">
        <f t="shared" si="1"/>
        <v>81939.808645623212</v>
      </c>
      <c r="K57" s="59" t="s">
        <v>329</v>
      </c>
      <c r="L57" s="20">
        <v>0</v>
      </c>
    </row>
    <row r="58" spans="1:12" x14ac:dyDescent="0.35">
      <c r="A58" s="60" t="s">
        <v>319</v>
      </c>
      <c r="B58" s="19">
        <f t="shared" si="2"/>
        <v>35598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3.2304978603422378E-5</v>
      </c>
      <c r="H58" s="41">
        <f t="shared" si="0"/>
        <v>562.43775373023448</v>
      </c>
      <c r="I58" s="41">
        <f t="shared" si="1"/>
        <v>1590.7181446686102</v>
      </c>
      <c r="K58" s="60" t="s">
        <v>331</v>
      </c>
      <c r="L58" s="20">
        <v>133354</v>
      </c>
    </row>
    <row r="59" spans="1:12" x14ac:dyDescent="0.35">
      <c r="A59" s="59" t="s">
        <v>321</v>
      </c>
      <c r="B59" s="19">
        <f t="shared" si="2"/>
        <v>5284626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4.9031272269230717E-3</v>
      </c>
      <c r="H59" s="41">
        <f t="shared" si="0"/>
        <v>43770.216754742258</v>
      </c>
      <c r="I59" s="41">
        <f t="shared" si="1"/>
        <v>572180.23800024169</v>
      </c>
      <c r="K59" s="60" t="s">
        <v>335</v>
      </c>
      <c r="L59" s="20">
        <v>29082</v>
      </c>
    </row>
    <row r="60" spans="1:12" x14ac:dyDescent="0.35">
      <c r="A60" s="60" t="s">
        <v>323</v>
      </c>
      <c r="B60" s="19">
        <f t="shared" si="2"/>
        <v>1524986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1.1267401942038407E-2</v>
      </c>
      <c r="H60" s="41">
        <f t="shared" si="0"/>
        <v>0.56337009710192032</v>
      </c>
      <c r="I60" s="41">
        <f t="shared" si="1"/>
        <v>1.5098318602331466</v>
      </c>
      <c r="K60" s="59" t="s">
        <v>337</v>
      </c>
      <c r="L60" s="20">
        <v>1266732</v>
      </c>
    </row>
    <row r="61" spans="1:12" x14ac:dyDescent="0.35">
      <c r="A61" s="59" t="s">
        <v>325</v>
      </c>
      <c r="B61" s="19">
        <f t="shared" si="2"/>
        <v>0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0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0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0</v>
      </c>
      <c r="H62" s="41">
        <f t="shared" si="0"/>
        <v>0</v>
      </c>
      <c r="I62" s="41">
        <f t="shared" si="1"/>
        <v>0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0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0</v>
      </c>
      <c r="H63" s="41">
        <f t="shared" si="0"/>
        <v>0</v>
      </c>
      <c r="I63" s="41">
        <f t="shared" si="1"/>
        <v>0</v>
      </c>
      <c r="K63" s="60" t="s">
        <v>351</v>
      </c>
      <c r="L63" s="20">
        <v>0</v>
      </c>
    </row>
    <row r="64" spans="1:12" x14ac:dyDescent="0.35">
      <c r="A64" s="60" t="s">
        <v>331</v>
      </c>
      <c r="B64" s="19">
        <f t="shared" si="2"/>
        <v>133354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1.2416926127584258E-4</v>
      </c>
      <c r="H64" s="41">
        <f t="shared" si="0"/>
        <v>462.78305852994868</v>
      </c>
      <c r="I64" s="41">
        <f t="shared" si="1"/>
        <v>484.80348366312916</v>
      </c>
      <c r="K64" s="60" t="s">
        <v>355</v>
      </c>
      <c r="L64" s="20">
        <v>529177</v>
      </c>
    </row>
    <row r="65" spans="1:12" x14ac:dyDescent="0.35">
      <c r="A65" s="60" t="s">
        <v>335</v>
      </c>
      <c r="B65" s="19">
        <f t="shared" si="2"/>
        <v>29082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8.13059909754692E-5</v>
      </c>
      <c r="H65" s="41">
        <f t="shared" si="0"/>
        <v>216.83763043018078</v>
      </c>
      <c r="I65" s="41">
        <f t="shared" si="1"/>
        <v>4139.4941112482593</v>
      </c>
      <c r="K65" s="59" t="s">
        <v>357</v>
      </c>
      <c r="L65" s="20">
        <v>405847</v>
      </c>
    </row>
    <row r="66" spans="1:12" x14ac:dyDescent="0.35">
      <c r="A66" s="59" t="s">
        <v>337</v>
      </c>
      <c r="B66" s="19">
        <f t="shared" si="2"/>
        <v>1266732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2.1321323332577137E-3</v>
      </c>
      <c r="H66" s="41">
        <f t="shared" si="0"/>
        <v>31832.735735537666</v>
      </c>
      <c r="I66" s="41">
        <f t="shared" si="1"/>
        <v>31832.735735537666</v>
      </c>
      <c r="K66" s="59" t="s">
        <v>365</v>
      </c>
      <c r="L66" s="20">
        <v>1690463</v>
      </c>
    </row>
    <row r="67" spans="1:12" x14ac:dyDescent="0.35">
      <c r="A67" s="60" t="s">
        <v>341</v>
      </c>
      <c r="B67" s="19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60" t="s">
        <v>367</v>
      </c>
      <c r="L67" s="20">
        <v>102737</v>
      </c>
    </row>
    <row r="68" spans="1:12" x14ac:dyDescent="0.35">
      <c r="A68" s="59" t="s">
        <v>345</v>
      </c>
      <c r="B68" s="19">
        <f t="shared" ref="B68:B71" si="6">VLOOKUP(A68,$K$1:$L$112,2,FALSE)</f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4"/>
        <v>0</v>
      </c>
      <c r="I68" s="41">
        <f t="shared" si="5"/>
        <v>0</v>
      </c>
      <c r="K68" s="59" t="s">
        <v>369</v>
      </c>
      <c r="L68" s="20">
        <v>0</v>
      </c>
    </row>
    <row r="69" spans="1:12" x14ac:dyDescent="0.35">
      <c r="A69" s="59" t="s">
        <v>349</v>
      </c>
      <c r="B69" s="19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4"/>
        <v>0</v>
      </c>
      <c r="I69" s="41">
        <f t="shared" si="5"/>
        <v>0</v>
      </c>
      <c r="K69" s="59" t="s">
        <v>385</v>
      </c>
      <c r="L69" s="20">
        <v>92008</v>
      </c>
    </row>
    <row r="70" spans="1:12" x14ac:dyDescent="0.35">
      <c r="A70" s="60" t="s">
        <v>351</v>
      </c>
      <c r="B70" s="19">
        <f t="shared" si="6"/>
        <v>0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7">(B70*D70)/C70</f>
        <v>0</v>
      </c>
      <c r="H70" s="41">
        <f t="shared" si="4"/>
        <v>0</v>
      </c>
      <c r="I70" s="41">
        <f t="shared" si="5"/>
        <v>0</v>
      </c>
      <c r="K70" s="60" t="s">
        <v>387</v>
      </c>
      <c r="L70" s="20">
        <v>0</v>
      </c>
    </row>
    <row r="71" spans="1:12" x14ac:dyDescent="0.35">
      <c r="A71" s="60" t="s">
        <v>353</v>
      </c>
      <c r="B71" s="19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4"/>
        <v>0</v>
      </c>
      <c r="I71" s="41">
        <f t="shared" si="5"/>
        <v>0</v>
      </c>
      <c r="K71" s="59" t="s">
        <v>389</v>
      </c>
      <c r="L71" s="20">
        <v>491466</v>
      </c>
    </row>
    <row r="72" spans="1:12" x14ac:dyDescent="0.35">
      <c r="A72" s="60" t="s">
        <v>355</v>
      </c>
      <c r="B72" s="19">
        <f t="shared" ref="B67:B130" si="8">VLOOKUP(A72,$K$1:$L$112,2,FALSE)</f>
        <v>529177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7"/>
        <v>1.4655068339368921E-3</v>
      </c>
      <c r="H72" s="41">
        <f t="shared" si="4"/>
        <v>2540.0633407981072</v>
      </c>
      <c r="I72" s="41">
        <f t="shared" si="5"/>
        <v>2544.0641744547552</v>
      </c>
      <c r="K72" s="60" t="s">
        <v>391</v>
      </c>
      <c r="L72" s="20">
        <v>132950</v>
      </c>
    </row>
    <row r="73" spans="1:12" x14ac:dyDescent="0.35">
      <c r="A73" s="59" t="s">
        <v>357</v>
      </c>
      <c r="B73" s="19">
        <f t="shared" si="8"/>
        <v>405847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7"/>
        <v>1.000505232583331E-4</v>
      </c>
      <c r="H73" s="41">
        <f t="shared" si="4"/>
        <v>1800.9094186499958</v>
      </c>
      <c r="I73" s="41">
        <f t="shared" si="5"/>
        <v>1800.9094186499958</v>
      </c>
      <c r="K73" s="59" t="s">
        <v>393</v>
      </c>
      <c r="L73" s="20">
        <v>735</v>
      </c>
    </row>
    <row r="74" spans="1:12" x14ac:dyDescent="0.35">
      <c r="A74" s="59" t="s">
        <v>359</v>
      </c>
      <c r="B74" s="19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4"/>
        <v>0</v>
      </c>
      <c r="I74" s="41">
        <f t="shared" si="5"/>
        <v>0</v>
      </c>
      <c r="K74" s="60" t="s">
        <v>395</v>
      </c>
      <c r="L74" s="20">
        <v>21332</v>
      </c>
    </row>
    <row r="75" spans="1:12" x14ac:dyDescent="0.35">
      <c r="A75" s="59" t="s">
        <v>361</v>
      </c>
      <c r="B75" s="19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4"/>
        <v>0</v>
      </c>
      <c r="I75" s="41">
        <f t="shared" si="5"/>
        <v>0</v>
      </c>
      <c r="K75" s="60" t="s">
        <v>403</v>
      </c>
      <c r="L75" s="20">
        <v>87042</v>
      </c>
    </row>
    <row r="76" spans="1:12" x14ac:dyDescent="0.35">
      <c r="A76" s="59" t="s">
        <v>365</v>
      </c>
      <c r="B76" s="19">
        <f t="shared" si="8"/>
        <v>1690463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7"/>
        <v>2.0000093272337658E-3</v>
      </c>
      <c r="H76" s="41">
        <f t="shared" si="4"/>
        <v>6720.0313395054527</v>
      </c>
      <c r="I76" s="41">
        <f t="shared" si="5"/>
        <v>90820.423549685307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8"/>
        <v>102737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7"/>
        <v>1.5661082922975491E-4</v>
      </c>
      <c r="H77" s="41">
        <f t="shared" si="4"/>
        <v>6327.0775008820983</v>
      </c>
      <c r="I77" s="41">
        <f t="shared" si="5"/>
        <v>79307.72392194788</v>
      </c>
      <c r="K77" s="59" t="s">
        <v>409</v>
      </c>
      <c r="L77" s="20">
        <v>2802</v>
      </c>
    </row>
    <row r="78" spans="1:12" x14ac:dyDescent="0.35">
      <c r="A78" s="59" t="s">
        <v>369</v>
      </c>
      <c r="B78" s="19">
        <f t="shared" si="8"/>
        <v>0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7"/>
        <v>0</v>
      </c>
      <c r="H78" s="41">
        <f t="shared" si="4"/>
        <v>0</v>
      </c>
      <c r="I78" s="41">
        <f t="shared" si="5"/>
        <v>0</v>
      </c>
      <c r="K78" s="60" t="s">
        <v>411</v>
      </c>
      <c r="L78" s="20">
        <v>67930</v>
      </c>
    </row>
    <row r="79" spans="1:12" x14ac:dyDescent="0.35">
      <c r="A79" s="59" t="s">
        <v>375</v>
      </c>
      <c r="B79" s="19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4"/>
        <v>0</v>
      </c>
      <c r="I79" s="41">
        <f t="shared" si="5"/>
        <v>0</v>
      </c>
      <c r="K79" s="60" t="s">
        <v>419</v>
      </c>
      <c r="L79" s="20">
        <v>0</v>
      </c>
    </row>
    <row r="80" spans="1:12" x14ac:dyDescent="0.35">
      <c r="A80" s="59" t="s">
        <v>377</v>
      </c>
      <c r="B80" s="19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4"/>
        <v>0</v>
      </c>
      <c r="I80" s="41">
        <f t="shared" si="5"/>
        <v>0</v>
      </c>
      <c r="K80" s="60" t="s">
        <v>415</v>
      </c>
      <c r="L80" s="20">
        <v>7373100</v>
      </c>
    </row>
    <row r="81" spans="1:12" x14ac:dyDescent="0.35">
      <c r="A81" s="59" t="s">
        <v>381</v>
      </c>
      <c r="B81" s="19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4"/>
        <v>0</v>
      </c>
      <c r="I81" s="41">
        <f t="shared" si="5"/>
        <v>0</v>
      </c>
      <c r="K81" s="59" t="s">
        <v>417</v>
      </c>
      <c r="L81" s="20">
        <v>0</v>
      </c>
    </row>
    <row r="82" spans="1:12" x14ac:dyDescent="0.35">
      <c r="A82" s="59" t="s">
        <v>385</v>
      </c>
      <c r="B82" s="19">
        <f t="shared" si="8"/>
        <v>92008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7"/>
        <v>1.9290805496239219E-4</v>
      </c>
      <c r="H82" s="41">
        <f t="shared" si="4"/>
        <v>7245.5171655202867</v>
      </c>
      <c r="I82" s="41">
        <f t="shared" si="5"/>
        <v>7245.9863179099557</v>
      </c>
      <c r="K82" s="59" t="s">
        <v>405</v>
      </c>
      <c r="L82" s="20">
        <v>187042</v>
      </c>
    </row>
    <row r="83" spans="1:12" x14ac:dyDescent="0.35">
      <c r="A83" s="60" t="s">
        <v>387</v>
      </c>
      <c r="B83" s="19">
        <f t="shared" si="8"/>
        <v>0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7"/>
        <v>0</v>
      </c>
      <c r="H83" s="41">
        <f t="shared" si="4"/>
        <v>0</v>
      </c>
      <c r="I83" s="41">
        <f t="shared" si="5"/>
        <v>0</v>
      </c>
      <c r="K83" s="59" t="s">
        <v>421</v>
      </c>
      <c r="L83" s="20">
        <v>40376</v>
      </c>
    </row>
    <row r="84" spans="1:12" x14ac:dyDescent="0.35">
      <c r="A84" s="59" t="s">
        <v>389</v>
      </c>
      <c r="B84" s="19">
        <f t="shared" si="8"/>
        <v>491466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7"/>
        <v>4.5459659611199067E-3</v>
      </c>
      <c r="H84" s="41">
        <f t="shared" si="4"/>
        <v>1797.5931361418004</v>
      </c>
      <c r="I84" s="41">
        <f t="shared" si="5"/>
        <v>1797.5931361418004</v>
      </c>
      <c r="K84" s="60" t="s">
        <v>423</v>
      </c>
      <c r="L84" s="20">
        <v>153013</v>
      </c>
    </row>
    <row r="85" spans="1:12" x14ac:dyDescent="0.35">
      <c r="A85" s="60" t="s">
        <v>391</v>
      </c>
      <c r="B85" s="19">
        <f t="shared" si="8"/>
        <v>132950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7"/>
        <v>9.6696642144375878E-5</v>
      </c>
      <c r="H85" s="41">
        <f t="shared" si="4"/>
        <v>2175.6744482484573</v>
      </c>
      <c r="I85" s="41">
        <f t="shared" si="5"/>
        <v>23158.845793578024</v>
      </c>
      <c r="K85" s="59" t="s">
        <v>425</v>
      </c>
      <c r="L85" s="20">
        <v>28759</v>
      </c>
    </row>
    <row r="86" spans="1:12" x14ac:dyDescent="0.35">
      <c r="A86" s="59" t="s">
        <v>393</v>
      </c>
      <c r="B86" s="19">
        <f t="shared" si="8"/>
        <v>735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7"/>
        <v>2.3417995828637391E-6</v>
      </c>
      <c r="H86" s="41">
        <f t="shared" si="4"/>
        <v>23.712360036203364</v>
      </c>
      <c r="I86" s="41">
        <f t="shared" si="5"/>
        <v>43.908039638820249</v>
      </c>
      <c r="K86" s="60" t="s">
        <v>431</v>
      </c>
      <c r="L86" s="20">
        <v>90488</v>
      </c>
    </row>
    <row r="87" spans="1:12" x14ac:dyDescent="0.35">
      <c r="A87" s="60" t="s">
        <v>395</v>
      </c>
      <c r="B87" s="19">
        <f t="shared" si="8"/>
        <v>21332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7"/>
        <v>3.2683362195568953E-5</v>
      </c>
      <c r="H87" s="41">
        <f t="shared" si="4"/>
        <v>215.71019049075508</v>
      </c>
      <c r="I87" s="41">
        <f t="shared" si="5"/>
        <v>2317.2503796658389</v>
      </c>
      <c r="K87" s="60" t="s">
        <v>435</v>
      </c>
      <c r="L87" s="20">
        <v>0</v>
      </c>
    </row>
    <row r="88" spans="1:12" x14ac:dyDescent="0.35">
      <c r="A88" s="60" t="s">
        <v>403</v>
      </c>
      <c r="B88" s="19">
        <f t="shared" si="8"/>
        <v>87042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7"/>
        <v>2.6044629730955941E-4</v>
      </c>
      <c r="H88" s="41">
        <f t="shared" si="4"/>
        <v>973.73421799941218</v>
      </c>
      <c r="I88" s="41">
        <f t="shared" si="5"/>
        <v>973.73421799941218</v>
      </c>
      <c r="K88" s="59" t="s">
        <v>437</v>
      </c>
      <c r="L88" s="20">
        <v>0</v>
      </c>
    </row>
    <row r="89" spans="1:12" x14ac:dyDescent="0.35">
      <c r="A89" s="60" t="s">
        <v>407</v>
      </c>
      <c r="B89" s="19">
        <f t="shared" si="8"/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439</v>
      </c>
      <c r="L89" s="20">
        <v>175475</v>
      </c>
    </row>
    <row r="90" spans="1:12" x14ac:dyDescent="0.35">
      <c r="A90" s="59" t="s">
        <v>409</v>
      </c>
      <c r="B90" s="19">
        <f t="shared" si="8"/>
        <v>2802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7"/>
        <v>1.8918774665352754E-5</v>
      </c>
      <c r="H90" s="41">
        <f t="shared" si="4"/>
        <v>10.603046179971615</v>
      </c>
      <c r="I90" s="41">
        <f t="shared" si="5"/>
        <v>10.603046179971615</v>
      </c>
      <c r="K90" s="59" t="s">
        <v>441</v>
      </c>
      <c r="L90" s="20">
        <v>0</v>
      </c>
    </row>
    <row r="91" spans="1:12" x14ac:dyDescent="0.35">
      <c r="A91" s="60" t="s">
        <v>411</v>
      </c>
      <c r="B91" s="19">
        <f t="shared" si="8"/>
        <v>67930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7"/>
        <v>1.7502439236248197E-4</v>
      </c>
      <c r="H91" s="41">
        <f t="shared" si="4"/>
        <v>107.88853594008116</v>
      </c>
      <c r="I91" s="41">
        <f t="shared" si="5"/>
        <v>107.88853594008116</v>
      </c>
      <c r="K91" s="60" t="s">
        <v>443</v>
      </c>
      <c r="L91" s="20">
        <v>60686</v>
      </c>
    </row>
    <row r="92" spans="1:12" x14ac:dyDescent="0.35">
      <c r="A92" s="60" t="s">
        <v>419</v>
      </c>
      <c r="B92" s="19">
        <f t="shared" si="8"/>
        <v>0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7"/>
        <v>0</v>
      </c>
      <c r="H92" s="41">
        <f t="shared" si="4"/>
        <v>0</v>
      </c>
      <c r="I92" s="41">
        <f t="shared" si="5"/>
        <v>0</v>
      </c>
      <c r="K92" s="59" t="s">
        <v>445</v>
      </c>
      <c r="L92" s="20">
        <v>9761556</v>
      </c>
    </row>
    <row r="93" spans="1:12" x14ac:dyDescent="0.35">
      <c r="A93" s="60" t="s">
        <v>413</v>
      </c>
      <c r="B93" s="19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4"/>
        <v>0</v>
      </c>
      <c r="I93" s="41">
        <f t="shared" si="5"/>
        <v>0</v>
      </c>
      <c r="K93" s="60" t="s">
        <v>447</v>
      </c>
      <c r="L93" s="20">
        <v>76439</v>
      </c>
    </row>
    <row r="94" spans="1:12" x14ac:dyDescent="0.35">
      <c r="A94" s="60" t="s">
        <v>415</v>
      </c>
      <c r="B94" s="19">
        <f t="shared" si="8"/>
        <v>7373100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7"/>
        <v>8.8867008287003054E-3</v>
      </c>
      <c r="H94" s="41">
        <f t="shared" si="4"/>
        <v>36788.364287578945</v>
      </c>
      <c r="I94" s="41">
        <f t="shared" si="5"/>
        <v>52193.104706097773</v>
      </c>
      <c r="K94" s="59" t="s">
        <v>449</v>
      </c>
      <c r="L94" s="20">
        <v>7404</v>
      </c>
    </row>
    <row r="95" spans="1:12" x14ac:dyDescent="0.35">
      <c r="A95" s="59" t="s">
        <v>417</v>
      </c>
      <c r="B95" s="19">
        <f t="shared" si="8"/>
        <v>0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7"/>
        <v>0</v>
      </c>
      <c r="H95" s="41">
        <f t="shared" si="4"/>
        <v>0</v>
      </c>
      <c r="I95" s="41">
        <f t="shared" si="5"/>
        <v>0</v>
      </c>
      <c r="K95" s="60" t="s">
        <v>455</v>
      </c>
      <c r="L95" s="20">
        <v>16652604</v>
      </c>
    </row>
    <row r="96" spans="1:12" x14ac:dyDescent="0.35">
      <c r="A96" s="59" t="s">
        <v>405</v>
      </c>
      <c r="B96" s="19">
        <f t="shared" si="8"/>
        <v>187042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7"/>
        <v>3.5710552834440195E-5</v>
      </c>
      <c r="H96" s="41">
        <f t="shared" si="4"/>
        <v>144.60627693722921</v>
      </c>
      <c r="I96" s="41">
        <f t="shared" si="5"/>
        <v>1626.7798787306835</v>
      </c>
      <c r="K96" s="59" t="s">
        <v>457</v>
      </c>
      <c r="L96" s="20">
        <v>0</v>
      </c>
    </row>
    <row r="97" spans="1:12" x14ac:dyDescent="0.35">
      <c r="A97" s="59" t="s">
        <v>421</v>
      </c>
      <c r="B97" s="19">
        <f t="shared" si="8"/>
        <v>40376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7"/>
        <v>6.4471723719565261E-5</v>
      </c>
      <c r="H97" s="41">
        <f t="shared" si="4"/>
        <v>2011.5177800504362</v>
      </c>
      <c r="I97" s="41">
        <f t="shared" si="5"/>
        <v>24834.507976776538</v>
      </c>
      <c r="K97" s="60" t="s">
        <v>459</v>
      </c>
      <c r="L97" s="20">
        <v>6608</v>
      </c>
    </row>
    <row r="98" spans="1:12" x14ac:dyDescent="0.35">
      <c r="A98" s="60" t="s">
        <v>423</v>
      </c>
      <c r="B98" s="19">
        <f t="shared" si="8"/>
        <v>153013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7"/>
        <v>5.9572607462698936E-4</v>
      </c>
      <c r="H98" s="41">
        <f t="shared" si="4"/>
        <v>1995.7681345551607</v>
      </c>
      <c r="I98" s="41">
        <f t="shared" si="5"/>
        <v>98503.392224127441</v>
      </c>
      <c r="K98" s="59" t="s">
        <v>461</v>
      </c>
      <c r="L98" s="20">
        <v>13756448</v>
      </c>
    </row>
    <row r="99" spans="1:12" x14ac:dyDescent="0.35">
      <c r="A99" s="59" t="s">
        <v>425</v>
      </c>
      <c r="B99" s="19">
        <f t="shared" si="8"/>
        <v>28759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7"/>
        <v>1.7867405211367197E-5</v>
      </c>
      <c r="H99" s="41">
        <f t="shared" si="4"/>
        <v>35.448931939352519</v>
      </c>
      <c r="I99" s="41">
        <f t="shared" si="5"/>
        <v>35.448931939352519</v>
      </c>
      <c r="K99" s="60" t="s">
        <v>463</v>
      </c>
      <c r="L99" s="20">
        <v>4084274</v>
      </c>
    </row>
    <row r="100" spans="1:12" x14ac:dyDescent="0.35">
      <c r="A100" s="60" t="s">
        <v>431</v>
      </c>
      <c r="B100" s="19">
        <f t="shared" si="8"/>
        <v>90488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7"/>
        <v>1.0994901080194246E-4</v>
      </c>
      <c r="H100" s="41">
        <f t="shared" si="4"/>
        <v>315.40094182557095</v>
      </c>
      <c r="I100" s="41">
        <f t="shared" si="5"/>
        <v>315.40094182557095</v>
      </c>
      <c r="K100" s="85" t="s">
        <v>467</v>
      </c>
      <c r="L100" s="86">
        <v>0</v>
      </c>
    </row>
    <row r="101" spans="1:12" x14ac:dyDescent="0.35">
      <c r="A101" s="60" t="s">
        <v>435</v>
      </c>
      <c r="B101" s="19">
        <f t="shared" si="8"/>
        <v>0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7"/>
        <v>0</v>
      </c>
      <c r="H101" s="41">
        <f t="shared" si="4"/>
        <v>0</v>
      </c>
      <c r="I101" s="41">
        <f t="shared" si="5"/>
        <v>0</v>
      </c>
      <c r="K101" s="60" t="s">
        <v>471</v>
      </c>
      <c r="L101" s="20">
        <v>0</v>
      </c>
    </row>
    <row r="102" spans="1:12" x14ac:dyDescent="0.35">
      <c r="A102" s="60" t="s">
        <v>439</v>
      </c>
      <c r="B102" s="19">
        <f t="shared" si="8"/>
        <v>175475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7"/>
        <v>1.0876625251309593E-4</v>
      </c>
      <c r="H102" s="41">
        <f t="shared" si="4"/>
        <v>204.91561973467273</v>
      </c>
      <c r="I102" s="41">
        <f t="shared" si="5"/>
        <v>3995.3107535635527</v>
      </c>
      <c r="K102" s="59" t="s">
        <v>473</v>
      </c>
      <c r="L102" s="20">
        <v>388345</v>
      </c>
    </row>
    <row r="103" spans="1:12" x14ac:dyDescent="0.35">
      <c r="A103" s="59" t="s">
        <v>441</v>
      </c>
      <c r="B103" s="19">
        <f t="shared" si="8"/>
        <v>0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7"/>
        <v>0</v>
      </c>
      <c r="H103" s="41">
        <f t="shared" si="4"/>
        <v>0</v>
      </c>
      <c r="I103" s="41">
        <f t="shared" si="5"/>
        <v>0</v>
      </c>
      <c r="K103" s="60" t="s">
        <v>475</v>
      </c>
      <c r="L103" s="20">
        <v>3228504</v>
      </c>
    </row>
    <row r="104" spans="1:12" x14ac:dyDescent="0.35">
      <c r="A104" s="60" t="s">
        <v>443</v>
      </c>
      <c r="B104" s="19">
        <f t="shared" si="8"/>
        <v>60686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7"/>
        <v>5.8183397802710316E-5</v>
      </c>
      <c r="H104" s="41">
        <f t="shared" si="4"/>
        <v>432.21007588823352</v>
      </c>
      <c r="I104" s="41">
        <f t="shared" si="5"/>
        <v>4310.0926365102205</v>
      </c>
      <c r="K104" s="60" t="s">
        <v>479</v>
      </c>
      <c r="L104" s="20">
        <v>27445</v>
      </c>
    </row>
    <row r="105" spans="1:12" x14ac:dyDescent="0.35">
      <c r="A105" s="59" t="s">
        <v>445</v>
      </c>
      <c r="B105" s="19">
        <f t="shared" si="8"/>
        <v>9761556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7"/>
        <v>9.3842083213622265E-2</v>
      </c>
      <c r="H105" s="41">
        <f t="shared" si="4"/>
        <v>5536682.909603714</v>
      </c>
      <c r="I105" s="41">
        <f t="shared" si="5"/>
        <v>118499090.57800151</v>
      </c>
      <c r="K105" s="60" t="s">
        <v>483</v>
      </c>
      <c r="L105" s="20">
        <v>1835984</v>
      </c>
    </row>
    <row r="106" spans="1:12" x14ac:dyDescent="0.35">
      <c r="A106" s="60" t="s">
        <v>447</v>
      </c>
      <c r="B106" s="19">
        <f t="shared" si="8"/>
        <v>76439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7"/>
        <v>3.9039099684104575E-5</v>
      </c>
      <c r="H106" s="41">
        <f t="shared" si="4"/>
        <v>3322.6748102387783</v>
      </c>
      <c r="I106" s="41">
        <f t="shared" si="5"/>
        <v>4826.3750830902809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f t="shared" si="8"/>
        <v>7404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7"/>
        <v>3.9549852995394994E-6</v>
      </c>
      <c r="H107" s="41">
        <f t="shared" si="4"/>
        <v>5.0924786215400557</v>
      </c>
      <c r="I107" s="41">
        <f t="shared" si="5"/>
        <v>5.0924786215400557</v>
      </c>
      <c r="K107" s="60" t="s">
        <v>487</v>
      </c>
      <c r="L107" s="20">
        <v>35825</v>
      </c>
    </row>
    <row r="108" spans="1:12" x14ac:dyDescent="0.35">
      <c r="A108" s="59" t="s">
        <v>451</v>
      </c>
      <c r="B108" s="19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491</v>
      </c>
      <c r="L108" s="20">
        <v>23421</v>
      </c>
    </row>
    <row r="109" spans="1:12" x14ac:dyDescent="0.35">
      <c r="A109" s="60" t="s">
        <v>455</v>
      </c>
      <c r="B109" s="19">
        <f t="shared" si="8"/>
        <v>16652604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7"/>
        <v>1.0061836491609126E-2</v>
      </c>
      <c r="H109" s="41">
        <f t="shared" si="4"/>
        <v>350915.4121228173</v>
      </c>
      <c r="I109" s="41">
        <f t="shared" si="5"/>
        <v>1789758.0304229225</v>
      </c>
      <c r="K109" s="59" t="s">
        <v>493</v>
      </c>
      <c r="L109" s="20">
        <v>0</v>
      </c>
    </row>
    <row r="110" spans="1:12" x14ac:dyDescent="0.35">
      <c r="A110" s="59" t="s">
        <v>457</v>
      </c>
      <c r="B110" s="19">
        <f t="shared" si="8"/>
        <v>0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7"/>
        <v>0</v>
      </c>
      <c r="H110" s="41">
        <f t="shared" si="4"/>
        <v>0</v>
      </c>
      <c r="I110" s="41">
        <f t="shared" si="5"/>
        <v>0</v>
      </c>
      <c r="K110" s="60" t="s">
        <v>495</v>
      </c>
      <c r="L110" s="20">
        <v>184877</v>
      </c>
    </row>
    <row r="111" spans="1:12" x14ac:dyDescent="0.35">
      <c r="A111" s="60" t="s">
        <v>459</v>
      </c>
      <c r="B111" s="19">
        <f t="shared" si="8"/>
        <v>6608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7"/>
        <v>1.6034067514131045E-5</v>
      </c>
      <c r="H111" s="41">
        <f t="shared" si="4"/>
        <v>187.59858991533321</v>
      </c>
      <c r="I111" s="41">
        <f t="shared" si="5"/>
        <v>710.30919087600523</v>
      </c>
      <c r="K111" s="59" t="s">
        <v>497</v>
      </c>
      <c r="L111" s="20">
        <v>0</v>
      </c>
    </row>
    <row r="112" spans="1:12" x14ac:dyDescent="0.35">
      <c r="A112" s="59" t="s">
        <v>461</v>
      </c>
      <c r="B112" s="19">
        <f t="shared" si="8"/>
        <v>13756448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7"/>
        <v>6.4186651720931961E-3</v>
      </c>
      <c r="H112" s="41">
        <f t="shared" si="4"/>
        <v>149208.47673176846</v>
      </c>
      <c r="I112" s="41">
        <f t="shared" si="5"/>
        <v>171794.73248593687</v>
      </c>
      <c r="K112" s="61" t="s">
        <v>499</v>
      </c>
      <c r="L112" s="20">
        <v>78572</v>
      </c>
    </row>
    <row r="113" spans="1:9" x14ac:dyDescent="0.35">
      <c r="A113" s="60" t="s">
        <v>463</v>
      </c>
      <c r="B113" s="19">
        <f t="shared" si="8"/>
        <v>4084274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7"/>
        <v>6.3002052744679567E-3</v>
      </c>
      <c r="H113" s="41">
        <f t="shared" si="4"/>
        <v>18472.201864740051</v>
      </c>
      <c r="I113" s="41">
        <f t="shared" si="5"/>
        <v>455851.352634129</v>
      </c>
    </row>
    <row r="114" spans="1:9" x14ac:dyDescent="0.35">
      <c r="A114" s="60" t="s">
        <v>465</v>
      </c>
      <c r="B114" s="19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19">
        <f t="shared" si="8"/>
        <v>0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7"/>
        <v>0</v>
      </c>
      <c r="H115" s="41">
        <f t="shared" si="4"/>
        <v>0</v>
      </c>
      <c r="I115" s="41">
        <f t="shared" si="5"/>
        <v>0</v>
      </c>
    </row>
    <row r="116" spans="1:9" x14ac:dyDescent="0.35">
      <c r="A116" s="60" t="s">
        <v>471</v>
      </c>
      <c r="B116" s="19">
        <f t="shared" si="8"/>
        <v>0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7"/>
        <v>0</v>
      </c>
      <c r="H116" s="41">
        <f t="shared" si="4"/>
        <v>0</v>
      </c>
      <c r="I116" s="41">
        <f t="shared" si="5"/>
        <v>0</v>
      </c>
    </row>
    <row r="117" spans="1:9" x14ac:dyDescent="0.35">
      <c r="A117" s="59" t="s">
        <v>473</v>
      </c>
      <c r="B117" s="19">
        <f t="shared" si="8"/>
        <v>388345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7"/>
        <v>1.1162699201584156E-3</v>
      </c>
      <c r="H117" s="41">
        <f t="shared" si="4"/>
        <v>3363.0645273556697</v>
      </c>
      <c r="I117" s="41">
        <f t="shared" si="5"/>
        <v>3363.0645273556697</v>
      </c>
    </row>
    <row r="118" spans="1:9" x14ac:dyDescent="0.35">
      <c r="A118" s="60" t="s">
        <v>475</v>
      </c>
      <c r="B118" s="19">
        <f t="shared" si="8"/>
        <v>3228504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7"/>
        <v>5.1296455093999983E-3</v>
      </c>
      <c r="H118" s="41">
        <f t="shared" si="4"/>
        <v>52566.668174328632</v>
      </c>
      <c r="I118" s="41">
        <f t="shared" si="5"/>
        <v>71156.349611028927</v>
      </c>
    </row>
    <row r="119" spans="1:9" x14ac:dyDescent="0.35">
      <c r="A119" s="60" t="s">
        <v>477</v>
      </c>
      <c r="B119" s="19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19">
        <f t="shared" si="8"/>
        <v>27445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7"/>
        <v>6.1108523378785825E-5</v>
      </c>
      <c r="H120" s="41">
        <f t="shared" si="4"/>
        <v>1975.5163437893882</v>
      </c>
      <c r="I120" s="41">
        <f t="shared" si="5"/>
        <v>1975.5163437893882</v>
      </c>
    </row>
    <row r="121" spans="1:9" x14ac:dyDescent="0.35">
      <c r="A121" s="60" t="s">
        <v>481</v>
      </c>
      <c r="B121" s="19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19">
        <f t="shared" si="8"/>
        <v>1835984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7"/>
        <v>8.7464764459751869E-3</v>
      </c>
      <c r="H122" s="41">
        <f t="shared" si="4"/>
        <v>7208.9071121078741</v>
      </c>
      <c r="I122" s="41">
        <f t="shared" si="5"/>
        <v>109389.61819221299</v>
      </c>
    </row>
    <row r="123" spans="1:9" x14ac:dyDescent="0.35">
      <c r="A123" s="59" t="s">
        <v>485</v>
      </c>
      <c r="B123" s="19">
        <f t="shared" si="8"/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19">
        <f t="shared" si="8"/>
        <v>35825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7"/>
        <v>3.5813710962574597E-5</v>
      </c>
      <c r="H124" s="41">
        <f t="shared" si="4"/>
        <v>3402.4902052900306</v>
      </c>
      <c r="I124" s="41">
        <f t="shared" si="5"/>
        <v>3487.061776768383</v>
      </c>
    </row>
    <row r="125" spans="1:9" x14ac:dyDescent="0.35">
      <c r="A125" s="60" t="s">
        <v>489</v>
      </c>
      <c r="B125" s="19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19">
        <f t="shared" si="8"/>
        <v>23421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7"/>
        <v>4.6613465157564867E-5</v>
      </c>
      <c r="H126" s="41">
        <f t="shared" si="4"/>
        <v>890.41041143980408</v>
      </c>
      <c r="I126" s="41">
        <f t="shared" si="5"/>
        <v>890.41041143980408</v>
      </c>
    </row>
    <row r="127" spans="1:9" x14ac:dyDescent="0.35">
      <c r="A127" s="59" t="s">
        <v>493</v>
      </c>
      <c r="B127" s="19">
        <f t="shared" si="8"/>
        <v>0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7"/>
        <v>0</v>
      </c>
      <c r="H127" s="41">
        <f t="shared" si="4"/>
        <v>0</v>
      </c>
      <c r="I127" s="41">
        <f t="shared" si="5"/>
        <v>0</v>
      </c>
    </row>
    <row r="128" spans="1:9" x14ac:dyDescent="0.35">
      <c r="A128" s="60" t="s">
        <v>495</v>
      </c>
      <c r="B128" s="19">
        <f t="shared" si="8"/>
        <v>184877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7"/>
        <v>9.3228819690323127E-5</v>
      </c>
      <c r="H128" s="41">
        <f t="shared" si="4"/>
        <v>1293.2077234349701</v>
      </c>
      <c r="I128" s="41">
        <f t="shared" si="5"/>
        <v>3355.242757345537</v>
      </c>
    </row>
    <row r="129" spans="1:9" x14ac:dyDescent="0.35">
      <c r="A129" s="59" t="s">
        <v>497</v>
      </c>
      <c r="B129" s="19">
        <f t="shared" si="8"/>
        <v>0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7"/>
        <v>0</v>
      </c>
      <c r="H129" s="41">
        <f t="shared" si="4"/>
        <v>0</v>
      </c>
      <c r="I129" s="41">
        <f t="shared" si="5"/>
        <v>0</v>
      </c>
    </row>
    <row r="130" spans="1:9" x14ac:dyDescent="0.35">
      <c r="A130" s="61" t="s">
        <v>499</v>
      </c>
      <c r="B130" s="19">
        <f t="shared" si="8"/>
        <v>78572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7"/>
        <v>8.5469654968264809E-5</v>
      </c>
      <c r="H130" s="41">
        <f t="shared" si="4"/>
        <v>3307.675647271848</v>
      </c>
      <c r="I130" s="41">
        <f t="shared" si="5"/>
        <v>5381.1694768019524</v>
      </c>
    </row>
    <row r="132" spans="1:9" x14ac:dyDescent="0.35">
      <c r="E132" s="105">
        <f>SUM(E2:E130)</f>
        <v>1912403892</v>
      </c>
      <c r="F132" s="105">
        <f t="shared" ref="F132:I132" si="9">SUM(F2:F130)</f>
        <v>10037135974</v>
      </c>
      <c r="G132" s="105"/>
      <c r="H132" s="106">
        <f t="shared" si="9"/>
        <v>6759876.2422075961</v>
      </c>
      <c r="I132" s="106">
        <f t="shared" si="9"/>
        <v>125288405.4933112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6B9A-3DFA-41FC-868F-D1DAC9B66252}">
  <dimension ref="A1:L132"/>
  <sheetViews>
    <sheetView workbookViewId="0">
      <selection activeCell="A130" sqref="A1:A130"/>
    </sheetView>
  </sheetViews>
  <sheetFormatPr defaultRowHeight="14.5" x14ac:dyDescent="0.35"/>
  <cols>
    <col min="1" max="1" width="35.7265625" bestFit="1" customWidth="1"/>
    <col min="2" max="2" width="13.6328125" style="6" bestFit="1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1.90625" customWidth="1"/>
    <col min="8" max="8" width="14" style="16" bestFit="1" customWidth="1"/>
    <col min="9" max="9" width="16" style="16" bestFit="1" customWidth="1"/>
    <col min="11" max="11" width="12" customWidth="1"/>
    <col min="12" max="12" width="14.45312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56057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3.5489062245270338E-5</v>
      </c>
      <c r="H2" s="41">
        <f>G2*E2</f>
        <v>1429.4278812900027</v>
      </c>
      <c r="I2" s="41">
        <f>G2*F2</f>
        <v>1797.7901517710104</v>
      </c>
      <c r="K2" s="58" t="s">
        <v>191</v>
      </c>
      <c r="L2" s="19">
        <v>56057</v>
      </c>
    </row>
    <row r="3" spans="1:12" x14ac:dyDescent="0.35">
      <c r="A3" s="58" t="s">
        <v>193</v>
      </c>
      <c r="B3" s="19"/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78534</v>
      </c>
    </row>
    <row r="4" spans="1:12" x14ac:dyDescent="0.35">
      <c r="A4" s="60" t="s">
        <v>195</v>
      </c>
      <c r="B4" s="19">
        <f t="shared" ref="B3:B66" si="2">VLOOKUP(A4,$K$1:$L$112,2,FALSE)</f>
        <v>78534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3.1946409110236132E-4</v>
      </c>
      <c r="H4" s="41">
        <f t="shared" si="0"/>
        <v>8465.7984142125752</v>
      </c>
      <c r="I4" s="41">
        <f t="shared" si="1"/>
        <v>10925.671915700757</v>
      </c>
      <c r="K4" s="60" t="s">
        <v>203</v>
      </c>
      <c r="L4" s="20">
        <v>38725</v>
      </c>
    </row>
    <row r="5" spans="1:12" x14ac:dyDescent="0.35">
      <c r="A5" s="60" t="s">
        <v>199</v>
      </c>
      <c r="B5" s="19">
        <v>0</v>
      </c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396796</v>
      </c>
    </row>
    <row r="6" spans="1:12" x14ac:dyDescent="0.35">
      <c r="A6" s="60" t="s">
        <v>201</v>
      </c>
      <c r="B6" s="19">
        <v>0</v>
      </c>
      <c r="C6" s="51">
        <f>VLOOKUP(A6,'Other data'!A:J,9,FALSE)*10^6</f>
        <v>0</v>
      </c>
      <c r="D6" s="43">
        <f>VLOOKUP(A6,'Other data'!A:J,10,FALSE)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38725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9.4689399781298345E-5</v>
      </c>
      <c r="H7" s="41">
        <f t="shared" si="0"/>
        <v>1253.1055026745346</v>
      </c>
      <c r="I7" s="41">
        <f t="shared" si="1"/>
        <v>1253.1055026745346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396796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5.4879511040570924E-4</v>
      </c>
      <c r="H8" s="41">
        <f t="shared" si="0"/>
        <v>1103.6028200410235</v>
      </c>
      <c r="I8" s="41">
        <f t="shared" si="1"/>
        <v>8909.9388680070351</v>
      </c>
      <c r="K8" s="60" t="s">
        <v>211</v>
      </c>
      <c r="L8" s="20">
        <v>5795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233084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901610</v>
      </c>
    </row>
    <row r="11" spans="1:12" x14ac:dyDescent="0.35">
      <c r="A11" s="60" t="s">
        <v>211</v>
      </c>
      <c r="B11" s="19">
        <f t="shared" si="2"/>
        <v>5795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1.3600139820110934E-5</v>
      </c>
      <c r="H11" s="41">
        <f t="shared" si="0"/>
        <v>340.16155632776275</v>
      </c>
      <c r="I11" s="41">
        <f t="shared" si="1"/>
        <v>632.34286658094015</v>
      </c>
      <c r="K11" s="59" t="s">
        <v>217</v>
      </c>
      <c r="L11" s="20">
        <v>103620</v>
      </c>
    </row>
    <row r="12" spans="1:12" x14ac:dyDescent="0.35">
      <c r="A12" s="59" t="s">
        <v>213</v>
      </c>
      <c r="B12" s="19">
        <f t="shared" si="2"/>
        <v>233084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2.4629828728087985E-4</v>
      </c>
      <c r="H12" s="41">
        <f t="shared" si="0"/>
        <v>12675.367966706961</v>
      </c>
      <c r="I12" s="41">
        <f t="shared" si="1"/>
        <v>22960.58715862839</v>
      </c>
      <c r="K12" s="60" t="s">
        <v>219</v>
      </c>
      <c r="L12" s="20">
        <v>842202</v>
      </c>
    </row>
    <row r="13" spans="1:12" x14ac:dyDescent="0.35">
      <c r="A13" s="60" t="s">
        <v>215</v>
      </c>
      <c r="B13" s="19">
        <f t="shared" si="2"/>
        <v>901610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1.2599429539515872E-3</v>
      </c>
      <c r="H13" s="41">
        <f t="shared" si="0"/>
        <v>2366.0733320277186</v>
      </c>
      <c r="I13" s="41">
        <f t="shared" si="1"/>
        <v>2366.0733320277186</v>
      </c>
      <c r="K13" s="59" t="s">
        <v>225</v>
      </c>
      <c r="L13" s="20">
        <v>0</v>
      </c>
    </row>
    <row r="14" spans="1:12" x14ac:dyDescent="0.35">
      <c r="A14" s="59" t="s">
        <v>217</v>
      </c>
      <c r="B14" s="19">
        <f t="shared" si="2"/>
        <v>103620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2.4444807615165662E-4</v>
      </c>
      <c r="H14" s="41">
        <f t="shared" si="0"/>
        <v>254.2259991977229</v>
      </c>
      <c r="I14" s="41">
        <f t="shared" si="1"/>
        <v>6245.8927937509779</v>
      </c>
      <c r="K14" s="60" t="s">
        <v>227</v>
      </c>
      <c r="L14" s="20">
        <v>778872</v>
      </c>
    </row>
    <row r="15" spans="1:12" x14ac:dyDescent="0.35">
      <c r="A15" s="60" t="s">
        <v>219</v>
      </c>
      <c r="B15" s="19">
        <f t="shared" si="2"/>
        <v>842202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1.3925235519693848E-3</v>
      </c>
      <c r="H15" s="41">
        <f t="shared" si="0"/>
        <v>1282.3916492912301</v>
      </c>
      <c r="I15" s="41">
        <f t="shared" si="1"/>
        <v>1282.3916492912301</v>
      </c>
      <c r="K15" s="52" t="s">
        <v>229</v>
      </c>
      <c r="L15" s="20">
        <v>0</v>
      </c>
    </row>
    <row r="16" spans="1:12" x14ac:dyDescent="0.35">
      <c r="A16" s="59" t="s">
        <v>225</v>
      </c>
      <c r="B16" s="19">
        <f t="shared" si="2"/>
        <v>0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12601</v>
      </c>
    </row>
    <row r="17" spans="1:12" x14ac:dyDescent="0.35">
      <c r="A17" s="60" t="s">
        <v>227</v>
      </c>
      <c r="B17" s="19">
        <f t="shared" si="2"/>
        <v>778872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1.1155897600246356E-3</v>
      </c>
      <c r="H17" s="41">
        <f t="shared" si="0"/>
        <v>1217.1441270591984</v>
      </c>
      <c r="I17" s="41">
        <f t="shared" si="1"/>
        <v>1217.1441270591984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f t="shared" si="2"/>
        <v>0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0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378534</v>
      </c>
    </row>
    <row r="19" spans="1:12" x14ac:dyDescent="0.35">
      <c r="A19" s="52" t="s">
        <v>231</v>
      </c>
      <c r="B19" s="19">
        <f t="shared" si="2"/>
        <v>12601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1.1810441606470991E-5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0</v>
      </c>
    </row>
    <row r="20" spans="1:12" x14ac:dyDescent="0.35">
      <c r="A20" s="59" t="s">
        <v>233</v>
      </c>
      <c r="B20" s="19">
        <f t="shared" si="2"/>
        <v>0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2153866</v>
      </c>
    </row>
    <row r="21" spans="1:12" x14ac:dyDescent="0.35">
      <c r="A21" s="60" t="s">
        <v>235</v>
      </c>
      <c r="B21" s="19">
        <f t="shared" si="2"/>
        <v>378534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1.3448152339491913E-3</v>
      </c>
      <c r="H21" s="41">
        <f t="shared" si="0"/>
        <v>514.82620230613122</v>
      </c>
      <c r="I21" s="41">
        <f t="shared" si="1"/>
        <v>514.82620230613122</v>
      </c>
      <c r="K21" s="59" t="s">
        <v>253</v>
      </c>
      <c r="L21" s="20">
        <v>0</v>
      </c>
    </row>
    <row r="22" spans="1:12" x14ac:dyDescent="0.35">
      <c r="A22" s="59" t="s">
        <v>237</v>
      </c>
      <c r="B22" s="19">
        <f t="shared" si="2"/>
        <v>0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0</v>
      </c>
      <c r="H22" s="41">
        <f t="shared" si="0"/>
        <v>0</v>
      </c>
      <c r="I22" s="41">
        <f t="shared" si="1"/>
        <v>0</v>
      </c>
      <c r="K22" s="60" t="s">
        <v>255</v>
      </c>
      <c r="L22" s="20">
        <v>2557997</v>
      </c>
    </row>
    <row r="23" spans="1:12" x14ac:dyDescent="0.35">
      <c r="A23" s="60" t="s">
        <v>243</v>
      </c>
      <c r="B23" s="19">
        <v>0</v>
      </c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13313</v>
      </c>
    </row>
    <row r="24" spans="1:12" x14ac:dyDescent="0.35">
      <c r="A24" s="59" t="s">
        <v>247</v>
      </c>
      <c r="B24" s="19">
        <v>0</v>
      </c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10846</v>
      </c>
    </row>
    <row r="25" spans="1:12" x14ac:dyDescent="0.35">
      <c r="A25" s="60" t="s">
        <v>251</v>
      </c>
      <c r="B25" s="19">
        <f t="shared" si="2"/>
        <v>2153866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1.7140889739834886E-3</v>
      </c>
      <c r="H25" s="41">
        <f t="shared" si="0"/>
        <v>45141.818696585658</v>
      </c>
      <c r="I25" s="41">
        <f t="shared" si="1"/>
        <v>257884.25761357235</v>
      </c>
      <c r="K25" s="59" t="s">
        <v>261</v>
      </c>
      <c r="L25" s="20">
        <v>15354</v>
      </c>
    </row>
    <row r="26" spans="1:12" x14ac:dyDescent="0.35">
      <c r="A26" s="59" t="s">
        <v>253</v>
      </c>
      <c r="B26" s="19">
        <f t="shared" si="2"/>
        <v>0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0</v>
      </c>
      <c r="H26" s="41">
        <f t="shared" si="0"/>
        <v>0</v>
      </c>
      <c r="I26" s="41">
        <f t="shared" si="1"/>
        <v>0</v>
      </c>
      <c r="K26" s="60" t="s">
        <v>263</v>
      </c>
      <c r="L26" s="20">
        <v>322592</v>
      </c>
    </row>
    <row r="27" spans="1:12" x14ac:dyDescent="0.35">
      <c r="A27" s="60" t="s">
        <v>255</v>
      </c>
      <c r="B27" s="19">
        <f t="shared" si="2"/>
        <v>2557997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1.1625162864488359E-3</v>
      </c>
      <c r="H27" s="41">
        <f t="shared" si="0"/>
        <v>21041.54478472393</v>
      </c>
      <c r="I27" s="41">
        <f t="shared" si="1"/>
        <v>187978.88351877677</v>
      </c>
      <c r="K27" s="59" t="s">
        <v>265</v>
      </c>
      <c r="L27" s="20">
        <v>228</v>
      </c>
    </row>
    <row r="28" spans="1:12" x14ac:dyDescent="0.35">
      <c r="A28" s="59" t="s">
        <v>257</v>
      </c>
      <c r="B28" s="19">
        <f t="shared" si="2"/>
        <v>13313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1.0972280810277438E-5</v>
      </c>
      <c r="H28" s="41">
        <f t="shared" si="0"/>
        <v>53.66958393749406</v>
      </c>
      <c r="I28" s="41">
        <f t="shared" si="1"/>
        <v>343.45082279344507</v>
      </c>
      <c r="K28" s="60" t="s">
        <v>267</v>
      </c>
      <c r="L28" s="20">
        <v>14371</v>
      </c>
    </row>
    <row r="29" spans="1:12" x14ac:dyDescent="0.35">
      <c r="A29" s="60" t="s">
        <v>259</v>
      </c>
      <c r="B29" s="19">
        <f t="shared" si="2"/>
        <v>10846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2.4555184263581276E-5</v>
      </c>
      <c r="H29" s="41">
        <f t="shared" si="0"/>
        <v>274.25550250480478</v>
      </c>
      <c r="I29" s="41">
        <f t="shared" si="1"/>
        <v>274.25550250480478</v>
      </c>
      <c r="K29" s="60" t="s">
        <v>271</v>
      </c>
      <c r="L29" s="20">
        <v>764895</v>
      </c>
    </row>
    <row r="30" spans="1:12" x14ac:dyDescent="0.35">
      <c r="A30" s="59" t="s">
        <v>261</v>
      </c>
      <c r="B30" s="19">
        <f t="shared" si="2"/>
        <v>15354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9.1734799874244245E-5</v>
      </c>
      <c r="H30" s="41">
        <f t="shared" si="0"/>
        <v>158.64185136692416</v>
      </c>
      <c r="I30" s="41">
        <f t="shared" si="1"/>
        <v>7680.8954410549522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322592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1.6347679197187376E-4</v>
      </c>
      <c r="H31" s="41">
        <f t="shared" si="0"/>
        <v>8664.2699745093087</v>
      </c>
      <c r="I31" s="41">
        <f t="shared" si="1"/>
        <v>105442.53082185857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f t="shared" si="2"/>
        <v>228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2.8831797097409965E-6</v>
      </c>
      <c r="H32" s="41">
        <f t="shared" si="0"/>
        <v>3.6062811809440385</v>
      </c>
      <c r="I32" s="41">
        <f t="shared" si="1"/>
        <v>3.6062811809440385</v>
      </c>
      <c r="K32" s="59" t="s">
        <v>277</v>
      </c>
      <c r="L32" s="20">
        <v>789724</v>
      </c>
    </row>
    <row r="33" spans="1:12" x14ac:dyDescent="0.35">
      <c r="A33" s="60" t="s">
        <v>267</v>
      </c>
      <c r="B33" s="19">
        <f t="shared" si="2"/>
        <v>14371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2.7240785394110248E-5</v>
      </c>
      <c r="H33" s="41">
        <f t="shared" si="0"/>
        <v>481.83354104861087</v>
      </c>
      <c r="I33" s="41">
        <f t="shared" si="1"/>
        <v>1157.789113896602</v>
      </c>
      <c r="K33" s="87" t="s">
        <v>1148</v>
      </c>
      <c r="L33" s="88">
        <v>22089</v>
      </c>
    </row>
    <row r="34" spans="1:12" x14ac:dyDescent="0.35">
      <c r="A34" s="60" t="s">
        <v>269</v>
      </c>
      <c r="B34" s="19">
        <v>0</v>
      </c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40201</v>
      </c>
    </row>
    <row r="35" spans="1:12" x14ac:dyDescent="0.35">
      <c r="A35" s="60" t="s">
        <v>271</v>
      </c>
      <c r="B35" s="19">
        <f t="shared" si="2"/>
        <v>764895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5.9239698911016066E-4</v>
      </c>
      <c r="H35" s="41">
        <f t="shared" si="0"/>
        <v>9486.6453836101136</v>
      </c>
      <c r="I35" s="41">
        <f t="shared" si="1"/>
        <v>148699.93782449787</v>
      </c>
      <c r="K35" s="60" t="s">
        <v>283</v>
      </c>
      <c r="L35" s="20">
        <v>259970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2270</v>
      </c>
    </row>
    <row r="37" spans="1:12" x14ac:dyDescent="0.35">
      <c r="A37" s="60" t="s">
        <v>275</v>
      </c>
      <c r="B37" s="19">
        <f t="shared" si="2"/>
        <v>0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255995</v>
      </c>
    </row>
    <row r="38" spans="1:12" x14ac:dyDescent="0.35">
      <c r="A38" s="59" t="s">
        <v>277</v>
      </c>
      <c r="B38" s="19">
        <f t="shared" si="2"/>
        <v>789724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1.1563439859738722E-3</v>
      </c>
      <c r="H38" s="41">
        <f t="shared" si="0"/>
        <v>1509.5203478899421</v>
      </c>
      <c r="I38" s="41">
        <f t="shared" si="1"/>
        <v>1509.5203478899421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379985</v>
      </c>
    </row>
    <row r="40" spans="1:12" x14ac:dyDescent="0.35">
      <c r="A40" s="59" t="s">
        <v>1148</v>
      </c>
      <c r="B40" s="19">
        <f t="shared" si="2"/>
        <v>22089</v>
      </c>
      <c r="C40" s="51">
        <f>VLOOKUP(A40,'Other data'!A:J,9,FALSE)*10^6</f>
        <v>45559030000</v>
      </c>
      <c r="D40" s="43">
        <f>VLOOKUP(A40,'Other data'!A:J,10,FALSE)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2.9822724276614317E-5</v>
      </c>
      <c r="H40" s="41">
        <f t="shared" si="0"/>
        <v>148.50225553540099</v>
      </c>
      <c r="I40" s="41">
        <f t="shared" si="1"/>
        <v>2832.5474404306897</v>
      </c>
      <c r="K40" s="59" t="s">
        <v>293</v>
      </c>
      <c r="L40" s="20">
        <v>3917114</v>
      </c>
    </row>
    <row r="41" spans="1:12" x14ac:dyDescent="0.35">
      <c r="A41" s="59" t="s">
        <v>281</v>
      </c>
      <c r="B41" s="19">
        <f t="shared" si="2"/>
        <v>40201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1.7528158652322897E-4</v>
      </c>
      <c r="H41" s="41">
        <f t="shared" si="0"/>
        <v>378.84783681895152</v>
      </c>
      <c r="I41" s="41">
        <f t="shared" si="1"/>
        <v>8282.4000926664339</v>
      </c>
      <c r="K41" s="60" t="s">
        <v>295</v>
      </c>
      <c r="L41" s="20">
        <v>2413300</v>
      </c>
    </row>
    <row r="42" spans="1:12" x14ac:dyDescent="0.35">
      <c r="A42" s="60" t="s">
        <v>283</v>
      </c>
      <c r="B42" s="19">
        <f t="shared" si="2"/>
        <v>259970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1.6822311192530437E-4</v>
      </c>
      <c r="H42" s="41">
        <f t="shared" si="0"/>
        <v>5659.8721520895588</v>
      </c>
      <c r="I42" s="41">
        <f t="shared" si="1"/>
        <v>10585.327281307234</v>
      </c>
      <c r="K42" s="59" t="s">
        <v>297</v>
      </c>
      <c r="L42" s="20">
        <v>0</v>
      </c>
    </row>
    <row r="43" spans="1:12" x14ac:dyDescent="0.35">
      <c r="A43" s="59" t="s">
        <v>285</v>
      </c>
      <c r="B43" s="19">
        <f t="shared" si="2"/>
        <v>2270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6.1517040553720625E-6</v>
      </c>
      <c r="H43" s="41">
        <f t="shared" si="0"/>
        <v>167.80618322243913</v>
      </c>
      <c r="I43" s="41">
        <f t="shared" si="1"/>
        <v>328.96237436102103</v>
      </c>
      <c r="K43" s="60" t="s">
        <v>299</v>
      </c>
      <c r="L43" s="20">
        <v>267347</v>
      </c>
    </row>
    <row r="44" spans="1:12" x14ac:dyDescent="0.35">
      <c r="A44" s="60" t="s">
        <v>287</v>
      </c>
      <c r="B44" s="19">
        <f t="shared" si="2"/>
        <v>255995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1.6455523803936227E-4</v>
      </c>
      <c r="H44" s="41">
        <f t="shared" si="0"/>
        <v>13036.065957478279</v>
      </c>
      <c r="I44" s="41">
        <f t="shared" si="1"/>
        <v>19385.923482941191</v>
      </c>
      <c r="K44" s="59" t="s">
        <v>301</v>
      </c>
      <c r="L44" s="20">
        <v>325784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509469</v>
      </c>
    </row>
    <row r="46" spans="1:12" x14ac:dyDescent="0.35">
      <c r="A46" s="60" t="s">
        <v>291</v>
      </c>
      <c r="B46" s="19">
        <f t="shared" si="2"/>
        <v>379985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5.749451510935244E-4</v>
      </c>
      <c r="H46" s="41">
        <f t="shared" si="0"/>
        <v>8581.1868926201514</v>
      </c>
      <c r="I46" s="41">
        <f t="shared" si="1"/>
        <v>13646.896381520444</v>
      </c>
      <c r="K46" s="83" t="s">
        <v>305</v>
      </c>
      <c r="L46" s="84">
        <v>0</v>
      </c>
    </row>
    <row r="47" spans="1:12" x14ac:dyDescent="0.35">
      <c r="A47" s="59" t="s">
        <v>293</v>
      </c>
      <c r="B47" s="19">
        <f t="shared" si="2"/>
        <v>3917114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1.0453216704962309E-3</v>
      </c>
      <c r="H47" s="41">
        <f t="shared" si="0"/>
        <v>15060.994628509694</v>
      </c>
      <c r="I47" s="41">
        <f t="shared" si="1"/>
        <v>71613.526286001419</v>
      </c>
      <c r="K47" s="60" t="s">
        <v>307</v>
      </c>
      <c r="L47" s="20">
        <v>112678</v>
      </c>
    </row>
    <row r="48" spans="1:12" x14ac:dyDescent="0.35">
      <c r="A48" s="60" t="s">
        <v>295</v>
      </c>
      <c r="B48" s="19">
        <f t="shared" si="2"/>
        <v>2413300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8.7757368254419912E-5</v>
      </c>
      <c r="H48" s="41">
        <f t="shared" si="0"/>
        <v>5010.0381406248907</v>
      </c>
      <c r="I48" s="41">
        <f t="shared" si="1"/>
        <v>11662.028839564166</v>
      </c>
      <c r="K48" s="59" t="s">
        <v>309</v>
      </c>
      <c r="L48" s="20">
        <v>9981</v>
      </c>
    </row>
    <row r="49" spans="1:12" x14ac:dyDescent="0.35">
      <c r="A49" s="59" t="s">
        <v>297</v>
      </c>
      <c r="B49" s="19">
        <f t="shared" si="2"/>
        <v>0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0</v>
      </c>
      <c r="H49" s="41">
        <f t="shared" si="0"/>
        <v>0</v>
      </c>
      <c r="I49" s="41">
        <f t="shared" si="1"/>
        <v>0</v>
      </c>
      <c r="K49" s="60" t="s">
        <v>311</v>
      </c>
      <c r="L49" s="20">
        <v>0</v>
      </c>
    </row>
    <row r="50" spans="1:12" x14ac:dyDescent="0.35">
      <c r="A50" s="60" t="s">
        <v>299</v>
      </c>
      <c r="B50" s="19">
        <f t="shared" si="2"/>
        <v>267347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3.1810731609041275E-5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990560</v>
      </c>
    </row>
    <row r="51" spans="1:12" x14ac:dyDescent="0.35">
      <c r="A51" s="59" t="s">
        <v>301</v>
      </c>
      <c r="B51" s="19">
        <f t="shared" si="2"/>
        <v>325784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1.909501840984649E-3</v>
      </c>
      <c r="H51" s="41">
        <f t="shared" si="0"/>
        <v>1837.8057753611984</v>
      </c>
      <c r="I51" s="41">
        <f t="shared" si="1"/>
        <v>1837.9337119845443</v>
      </c>
      <c r="K51" s="60" t="s">
        <v>315</v>
      </c>
      <c r="L51" s="20">
        <v>109639</v>
      </c>
    </row>
    <row r="52" spans="1:12" x14ac:dyDescent="0.35">
      <c r="A52" s="60" t="s">
        <v>303</v>
      </c>
      <c r="B52" s="19">
        <f t="shared" si="2"/>
        <v>509469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1.1609333939256591E-4</v>
      </c>
      <c r="H52" s="41">
        <f t="shared" si="0"/>
        <v>4664.9755222913118</v>
      </c>
      <c r="I52" s="41">
        <f t="shared" si="1"/>
        <v>25495.255129481237</v>
      </c>
      <c r="K52" s="60" t="s">
        <v>319</v>
      </c>
      <c r="L52" s="20">
        <v>47258</v>
      </c>
    </row>
    <row r="53" spans="1:12" x14ac:dyDescent="0.35">
      <c r="A53" s="60" t="s">
        <v>307</v>
      </c>
      <c r="B53" s="19">
        <f t="shared" si="2"/>
        <v>112678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1.9176349109982898E-4</v>
      </c>
      <c r="H53" s="41">
        <f t="shared" si="0"/>
        <v>1045.195977720625</v>
      </c>
      <c r="I53" s="41">
        <f t="shared" si="1"/>
        <v>22194.983174611862</v>
      </c>
      <c r="K53" s="59" t="s">
        <v>321</v>
      </c>
      <c r="L53" s="20">
        <v>720217</v>
      </c>
    </row>
    <row r="54" spans="1:12" x14ac:dyDescent="0.35">
      <c r="A54" s="59" t="s">
        <v>309</v>
      </c>
      <c r="B54" s="19">
        <f t="shared" si="2"/>
        <v>9981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2.0256105357279904E-5</v>
      </c>
      <c r="H54" s="41">
        <f t="shared" si="0"/>
        <v>14.239738224587425</v>
      </c>
      <c r="I54" s="41">
        <f t="shared" si="1"/>
        <v>2060.4709892062888</v>
      </c>
      <c r="K54" s="60" t="s">
        <v>323</v>
      </c>
      <c r="L54" s="20">
        <v>772026</v>
      </c>
    </row>
    <row r="55" spans="1:12" x14ac:dyDescent="0.35">
      <c r="A55" s="60" t="s">
        <v>311</v>
      </c>
      <c r="B55" s="19">
        <f t="shared" si="2"/>
        <v>0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0</v>
      </c>
      <c r="H55" s="41">
        <f t="shared" si="0"/>
        <v>0</v>
      </c>
      <c r="I55" s="41">
        <f t="shared" si="1"/>
        <v>0</v>
      </c>
      <c r="K55" s="59" t="s">
        <v>325</v>
      </c>
      <c r="L55" s="20">
        <v>175612</v>
      </c>
    </row>
    <row r="56" spans="1:12" x14ac:dyDescent="0.35">
      <c r="A56" s="59" t="s">
        <v>313</v>
      </c>
      <c r="B56" s="19">
        <f t="shared" si="2"/>
        <v>990560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6.0339157284222602E-4</v>
      </c>
      <c r="H56" s="41">
        <f t="shared" si="0"/>
        <v>1421.7082069729884</v>
      </c>
      <c r="I56" s="41">
        <f t="shared" si="1"/>
        <v>1421.7082069729884</v>
      </c>
      <c r="K56" s="60" t="s">
        <v>327</v>
      </c>
      <c r="L56" s="20">
        <v>331405</v>
      </c>
    </row>
    <row r="57" spans="1:12" x14ac:dyDescent="0.35">
      <c r="A57" s="60" t="s">
        <v>315</v>
      </c>
      <c r="B57" s="19">
        <f t="shared" si="2"/>
        <v>109639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2.5468949114676152E-5</v>
      </c>
      <c r="H57" s="41">
        <f t="shared" si="0"/>
        <v>2674.239657040996</v>
      </c>
      <c r="I57" s="41">
        <f t="shared" si="1"/>
        <v>21011.883019607827</v>
      </c>
      <c r="K57" s="59" t="s">
        <v>329</v>
      </c>
      <c r="L57" s="20">
        <v>3769411</v>
      </c>
    </row>
    <row r="58" spans="1:12" x14ac:dyDescent="0.35">
      <c r="A58" s="60" t="s">
        <v>319</v>
      </c>
      <c r="B58" s="19">
        <f t="shared" si="2"/>
        <v>47258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4.2886360998947541E-5</v>
      </c>
      <c r="H58" s="41">
        <f t="shared" si="0"/>
        <v>746.66226658192647</v>
      </c>
      <c r="I58" s="41">
        <f t="shared" si="1"/>
        <v>2111.7522917228262</v>
      </c>
      <c r="K58" s="60" t="s">
        <v>331</v>
      </c>
      <c r="L58" s="20">
        <v>110763</v>
      </c>
    </row>
    <row r="59" spans="1:12" x14ac:dyDescent="0.35">
      <c r="A59" s="59" t="s">
        <v>321</v>
      </c>
      <c r="B59" s="19">
        <f t="shared" si="2"/>
        <v>720217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6.6822431369653276E-4</v>
      </c>
      <c r="H59" s="41">
        <f t="shared" si="0"/>
        <v>5965.2384483689475</v>
      </c>
      <c r="I59" s="41">
        <f t="shared" si="1"/>
        <v>77979.772735444276</v>
      </c>
      <c r="K59" s="60" t="s">
        <v>335</v>
      </c>
      <c r="L59" s="20">
        <v>64048</v>
      </c>
    </row>
    <row r="60" spans="1:12" x14ac:dyDescent="0.35">
      <c r="A60" s="60" t="s">
        <v>323</v>
      </c>
      <c r="B60" s="19">
        <f t="shared" si="2"/>
        <v>772026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5.7041358095773625E-3</v>
      </c>
      <c r="H60" s="41">
        <f t="shared" si="0"/>
        <v>0.2852067904788681</v>
      </c>
      <c r="I60" s="41">
        <f t="shared" si="1"/>
        <v>0.76435419848336661</v>
      </c>
      <c r="K60" s="59" t="s">
        <v>337</v>
      </c>
      <c r="L60" s="20">
        <v>247822</v>
      </c>
    </row>
    <row r="61" spans="1:12" x14ac:dyDescent="0.35">
      <c r="A61" s="59" t="s">
        <v>325</v>
      </c>
      <c r="B61" s="19">
        <f t="shared" si="2"/>
        <v>175612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1.0932521907119548E-3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331405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2.9782989650627926E-4</v>
      </c>
      <c r="H62" s="41">
        <f t="shared" si="0"/>
        <v>1041.8140410872054</v>
      </c>
      <c r="I62" s="41">
        <f t="shared" si="1"/>
        <v>14993.745189722706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3769411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1.9285248095175019E-2</v>
      </c>
      <c r="H63" s="41">
        <f t="shared" si="0"/>
        <v>521415.25274924695</v>
      </c>
      <c r="I63" s="41">
        <f t="shared" si="1"/>
        <v>7118898.6261086212</v>
      </c>
      <c r="K63" s="60" t="s">
        <v>351</v>
      </c>
      <c r="L63" s="20">
        <v>0</v>
      </c>
    </row>
    <row r="64" spans="1:12" x14ac:dyDescent="0.35">
      <c r="A64" s="60" t="s">
        <v>331</v>
      </c>
      <c r="B64" s="19">
        <f t="shared" si="2"/>
        <v>110763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1.0313421334715231E-4</v>
      </c>
      <c r="H64" s="41">
        <f t="shared" si="0"/>
        <v>384.38471970809047</v>
      </c>
      <c r="I64" s="41">
        <f t="shared" si="1"/>
        <v>402.67474737150116</v>
      </c>
      <c r="K64" s="60" t="s">
        <v>355</v>
      </c>
      <c r="L64" s="20">
        <v>312158</v>
      </c>
    </row>
    <row r="65" spans="1:12" x14ac:dyDescent="0.35">
      <c r="A65" s="60" t="s">
        <v>335</v>
      </c>
      <c r="B65" s="19">
        <f t="shared" si="2"/>
        <v>64048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1.7906217282156835E-4</v>
      </c>
      <c r="H65" s="41">
        <f t="shared" si="0"/>
        <v>477.54681774954327</v>
      </c>
      <c r="I65" s="41">
        <f t="shared" si="1"/>
        <v>9116.5091409541456</v>
      </c>
      <c r="K65" s="59" t="s">
        <v>357</v>
      </c>
      <c r="L65" s="20">
        <v>776542</v>
      </c>
    </row>
    <row r="66" spans="1:12" x14ac:dyDescent="0.35">
      <c r="A66" s="59" t="s">
        <v>337</v>
      </c>
      <c r="B66" s="19">
        <f t="shared" si="2"/>
        <v>247822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4.1712793163241563E-4</v>
      </c>
      <c r="H66" s="41">
        <f t="shared" si="0"/>
        <v>6227.7200192719656</v>
      </c>
      <c r="I66" s="41">
        <f t="shared" si="1"/>
        <v>6227.7200192719656</v>
      </c>
      <c r="K66" s="59" t="s">
        <v>365</v>
      </c>
      <c r="L66" s="20">
        <v>0</v>
      </c>
    </row>
    <row r="67" spans="1:12" x14ac:dyDescent="0.35">
      <c r="A67" s="60" t="s">
        <v>341</v>
      </c>
      <c r="B67" s="19">
        <v>0</v>
      </c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60" t="s">
        <v>367</v>
      </c>
      <c r="L67" s="20">
        <v>16323</v>
      </c>
    </row>
    <row r="68" spans="1:12" x14ac:dyDescent="0.35">
      <c r="A68" s="59" t="s">
        <v>345</v>
      </c>
      <c r="B68" s="19">
        <f t="shared" ref="B67:B113" si="6">VLOOKUP(A68,$K$1:$L$112,2,FALSE)</f>
        <v>0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4"/>
        <v>0</v>
      </c>
      <c r="I68" s="41">
        <f t="shared" si="5"/>
        <v>0</v>
      </c>
      <c r="K68" s="59" t="s">
        <v>369</v>
      </c>
      <c r="L68" s="20">
        <v>383008</v>
      </c>
    </row>
    <row r="69" spans="1:12" x14ac:dyDescent="0.35">
      <c r="A69" s="59" t="s">
        <v>349</v>
      </c>
      <c r="B69" s="19">
        <v>0</v>
      </c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4"/>
        <v>0</v>
      </c>
      <c r="I69" s="41">
        <f t="shared" si="5"/>
        <v>0</v>
      </c>
      <c r="K69" s="59" t="s">
        <v>385</v>
      </c>
      <c r="L69" s="20">
        <v>23319</v>
      </c>
    </row>
    <row r="70" spans="1:12" x14ac:dyDescent="0.35">
      <c r="A70" s="60" t="s">
        <v>351</v>
      </c>
      <c r="B70" s="19">
        <f t="shared" si="6"/>
        <v>0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7">(B70*D70)/C70</f>
        <v>0</v>
      </c>
      <c r="H70" s="41">
        <f t="shared" si="4"/>
        <v>0</v>
      </c>
      <c r="I70" s="41">
        <f t="shared" si="5"/>
        <v>0</v>
      </c>
      <c r="K70" s="60" t="s">
        <v>387</v>
      </c>
      <c r="L70" s="20">
        <v>243052</v>
      </c>
    </row>
    <row r="71" spans="1:12" x14ac:dyDescent="0.35">
      <c r="A71" s="60" t="s">
        <v>353</v>
      </c>
      <c r="B71" s="19">
        <v>0</v>
      </c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4"/>
        <v>0</v>
      </c>
      <c r="I71" s="41">
        <f t="shared" si="5"/>
        <v>0</v>
      </c>
      <c r="K71" s="59" t="s">
        <v>389</v>
      </c>
      <c r="L71" s="20">
        <v>0</v>
      </c>
    </row>
    <row r="72" spans="1:12" x14ac:dyDescent="0.35">
      <c r="A72" s="60" t="s">
        <v>355</v>
      </c>
      <c r="B72" s="19">
        <f t="shared" si="6"/>
        <v>312158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7"/>
        <v>8.6449275434887082E-4</v>
      </c>
      <c r="H72" s="41">
        <f t="shared" si="4"/>
        <v>1498.366505605602</v>
      </c>
      <c r="I72" s="41">
        <f t="shared" si="5"/>
        <v>1500.7265708249745</v>
      </c>
      <c r="K72" s="60" t="s">
        <v>391</v>
      </c>
      <c r="L72" s="20">
        <v>25936</v>
      </c>
    </row>
    <row r="73" spans="1:12" x14ac:dyDescent="0.35">
      <c r="A73" s="59" t="s">
        <v>357</v>
      </c>
      <c r="B73" s="19">
        <f t="shared" si="6"/>
        <v>776542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7"/>
        <v>1.9143527839819566E-4</v>
      </c>
      <c r="H73" s="41">
        <f t="shared" si="4"/>
        <v>3445.8350111675218</v>
      </c>
      <c r="I73" s="41">
        <f t="shared" si="5"/>
        <v>3445.8350111675218</v>
      </c>
      <c r="K73" s="59" t="s">
        <v>393</v>
      </c>
      <c r="L73" s="20">
        <v>274297</v>
      </c>
    </row>
    <row r="74" spans="1:12" x14ac:dyDescent="0.35">
      <c r="A74" s="59" t="s">
        <v>359</v>
      </c>
      <c r="B74" s="19">
        <v>0</v>
      </c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4"/>
        <v>0</v>
      </c>
      <c r="I74" s="41">
        <f t="shared" si="5"/>
        <v>0</v>
      </c>
      <c r="K74" s="60" t="s">
        <v>395</v>
      </c>
      <c r="L74" s="20">
        <v>164356</v>
      </c>
    </row>
    <row r="75" spans="1:12" x14ac:dyDescent="0.35">
      <c r="A75" s="59" t="s">
        <v>361</v>
      </c>
      <c r="B75" s="19">
        <v>0</v>
      </c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4"/>
        <v>0</v>
      </c>
      <c r="I75" s="41">
        <f t="shared" si="5"/>
        <v>0</v>
      </c>
      <c r="K75" s="60" t="s">
        <v>403</v>
      </c>
      <c r="L75" s="20">
        <v>0</v>
      </c>
    </row>
    <row r="76" spans="1:12" x14ac:dyDescent="0.35">
      <c r="A76" s="59" t="s">
        <v>365</v>
      </c>
      <c r="B76" s="19">
        <f t="shared" si="6"/>
        <v>0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7"/>
        <v>0</v>
      </c>
      <c r="H76" s="41">
        <f t="shared" si="4"/>
        <v>0</v>
      </c>
      <c r="I76" s="41">
        <f t="shared" si="5"/>
        <v>0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6"/>
        <v>16323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7"/>
        <v>2.4882550254701707E-5</v>
      </c>
      <c r="H77" s="41">
        <f t="shared" si="4"/>
        <v>1005.255030289949</v>
      </c>
      <c r="I77" s="41">
        <f t="shared" si="5"/>
        <v>12600.523448980945</v>
      </c>
      <c r="K77" s="59" t="s">
        <v>409</v>
      </c>
      <c r="L77" s="20">
        <v>109844</v>
      </c>
    </row>
    <row r="78" spans="1:12" x14ac:dyDescent="0.35">
      <c r="A78" s="59" t="s">
        <v>369</v>
      </c>
      <c r="B78" s="19">
        <f t="shared" si="6"/>
        <v>383008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7"/>
        <v>1.014020453078339E-3</v>
      </c>
      <c r="H78" s="41">
        <f t="shared" si="4"/>
        <v>2401.6699243592816</v>
      </c>
      <c r="I78" s="41">
        <f t="shared" si="5"/>
        <v>2417.934812426658</v>
      </c>
      <c r="K78" s="60" t="s">
        <v>411</v>
      </c>
      <c r="L78" s="20">
        <v>248028</v>
      </c>
    </row>
    <row r="79" spans="1:12" x14ac:dyDescent="0.35">
      <c r="A79" s="59" t="s">
        <v>375</v>
      </c>
      <c r="B79" s="19">
        <v>0</v>
      </c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4"/>
        <v>0</v>
      </c>
      <c r="I79" s="41">
        <f t="shared" si="5"/>
        <v>0</v>
      </c>
      <c r="K79" s="60" t="s">
        <v>419</v>
      </c>
      <c r="L79" s="20">
        <v>243106</v>
      </c>
    </row>
    <row r="80" spans="1:12" x14ac:dyDescent="0.35">
      <c r="A80" s="59" t="s">
        <v>377</v>
      </c>
      <c r="B80" s="19">
        <v>0</v>
      </c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4"/>
        <v>0</v>
      </c>
      <c r="I80" s="41">
        <f t="shared" si="5"/>
        <v>0</v>
      </c>
      <c r="K80" s="60" t="s">
        <v>415</v>
      </c>
      <c r="L80" s="20">
        <v>791759</v>
      </c>
    </row>
    <row r="81" spans="1:12" x14ac:dyDescent="0.35">
      <c r="A81" s="59" t="s">
        <v>381</v>
      </c>
      <c r="B81" s="19">
        <v>0</v>
      </c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4"/>
        <v>0</v>
      </c>
      <c r="I81" s="41">
        <f t="shared" si="5"/>
        <v>0</v>
      </c>
      <c r="K81" s="59" t="s">
        <v>417</v>
      </c>
      <c r="L81" s="20">
        <v>22457</v>
      </c>
    </row>
    <row r="82" spans="1:12" x14ac:dyDescent="0.35">
      <c r="A82" s="59" t="s">
        <v>385</v>
      </c>
      <c r="B82" s="19">
        <f t="shared" si="6"/>
        <v>23319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7"/>
        <v>4.8891650005086766E-5</v>
      </c>
      <c r="H82" s="41">
        <f t="shared" si="4"/>
        <v>1836.3426526255062</v>
      </c>
      <c r="I82" s="41">
        <f t="shared" si="5"/>
        <v>1836.4615571183185</v>
      </c>
      <c r="K82" s="59" t="s">
        <v>405</v>
      </c>
      <c r="L82" s="20">
        <v>70143</v>
      </c>
    </row>
    <row r="83" spans="1:12" x14ac:dyDescent="0.35">
      <c r="A83" s="60" t="s">
        <v>387</v>
      </c>
      <c r="B83" s="19">
        <f t="shared" si="6"/>
        <v>243052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7"/>
        <v>1.0018543803173028E-3</v>
      </c>
      <c r="H83" s="41">
        <f t="shared" si="4"/>
        <v>385.09378856074517</v>
      </c>
      <c r="I83" s="41">
        <f t="shared" si="5"/>
        <v>756.71263570622261</v>
      </c>
      <c r="K83" s="59" t="s">
        <v>421</v>
      </c>
      <c r="L83" s="20">
        <v>107202</v>
      </c>
    </row>
    <row r="84" spans="1:12" x14ac:dyDescent="0.35">
      <c r="A84" s="59" t="s">
        <v>389</v>
      </c>
      <c r="B84" s="19">
        <f t="shared" si="6"/>
        <v>0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7"/>
        <v>0</v>
      </c>
      <c r="H84" s="41">
        <f t="shared" si="4"/>
        <v>0</v>
      </c>
      <c r="I84" s="41">
        <f t="shared" si="5"/>
        <v>0</v>
      </c>
      <c r="K84" s="60" t="s">
        <v>423</v>
      </c>
      <c r="L84" s="20">
        <v>118408</v>
      </c>
    </row>
    <row r="85" spans="1:12" x14ac:dyDescent="0.35">
      <c r="A85" s="60" t="s">
        <v>391</v>
      </c>
      <c r="B85" s="19">
        <f t="shared" si="6"/>
        <v>25936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7"/>
        <v>1.8863663863531651E-5</v>
      </c>
      <c r="H85" s="41">
        <f t="shared" si="4"/>
        <v>424.43243692946214</v>
      </c>
      <c r="I85" s="41">
        <f t="shared" si="5"/>
        <v>4517.8474953158302</v>
      </c>
      <c r="K85" s="59" t="s">
        <v>425</v>
      </c>
      <c r="L85" s="20">
        <v>232895</v>
      </c>
    </row>
    <row r="86" spans="1:12" x14ac:dyDescent="0.35">
      <c r="A86" s="59" t="s">
        <v>393</v>
      </c>
      <c r="B86" s="19">
        <f t="shared" si="6"/>
        <v>274297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7"/>
        <v>8.7394367371534032E-4</v>
      </c>
      <c r="H86" s="41">
        <f t="shared" si="4"/>
        <v>8849.2914569394216</v>
      </c>
      <c r="I86" s="41">
        <f t="shared" si="5"/>
        <v>16386.181699060515</v>
      </c>
      <c r="K86" s="60" t="s">
        <v>431</v>
      </c>
      <c r="L86" s="20">
        <v>39094</v>
      </c>
    </row>
    <row r="87" spans="1:12" x14ac:dyDescent="0.35">
      <c r="A87" s="60" t="s">
        <v>395</v>
      </c>
      <c r="B87" s="19">
        <f t="shared" si="6"/>
        <v>164356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7"/>
        <v>2.5181448889063056E-4</v>
      </c>
      <c r="H87" s="41">
        <f t="shared" si="4"/>
        <v>1661.9756266781617</v>
      </c>
      <c r="I87" s="41">
        <f t="shared" si="5"/>
        <v>17853.647262345708</v>
      </c>
      <c r="K87" s="60" t="s">
        <v>435</v>
      </c>
      <c r="L87" s="20">
        <v>244746</v>
      </c>
    </row>
    <row r="88" spans="1:12" x14ac:dyDescent="0.35">
      <c r="A88" s="60" t="s">
        <v>403</v>
      </c>
      <c r="B88" s="19">
        <f t="shared" si="6"/>
        <v>0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7"/>
        <v>0</v>
      </c>
      <c r="H88" s="41">
        <f t="shared" si="4"/>
        <v>0</v>
      </c>
      <c r="I88" s="41">
        <f t="shared" si="5"/>
        <v>0</v>
      </c>
      <c r="K88" s="59" t="s">
        <v>437</v>
      </c>
      <c r="L88" s="20">
        <v>0</v>
      </c>
    </row>
    <row r="89" spans="1:12" x14ac:dyDescent="0.35">
      <c r="A89" s="60" t="s">
        <v>407</v>
      </c>
      <c r="B89" s="19">
        <f t="shared" si="6"/>
        <v>0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439</v>
      </c>
      <c r="L89" s="20">
        <v>30850</v>
      </c>
    </row>
    <row r="90" spans="1:12" x14ac:dyDescent="0.35">
      <c r="A90" s="59" t="s">
        <v>409</v>
      </c>
      <c r="B90" s="19">
        <f t="shared" si="6"/>
        <v>109844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7"/>
        <v>7.4165377742362883E-4</v>
      </c>
      <c r="H90" s="41">
        <f t="shared" si="4"/>
        <v>415.66060121085019</v>
      </c>
      <c r="I90" s="41">
        <f t="shared" si="5"/>
        <v>415.66060121085019</v>
      </c>
      <c r="K90" s="59" t="s">
        <v>441</v>
      </c>
      <c r="L90" s="20">
        <v>440548</v>
      </c>
    </row>
    <row r="91" spans="1:12" x14ac:dyDescent="0.35">
      <c r="A91" s="60" t="s">
        <v>411</v>
      </c>
      <c r="B91" s="19">
        <f t="shared" si="6"/>
        <v>248028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7"/>
        <v>6.3905417325013506E-4</v>
      </c>
      <c r="H91" s="41">
        <f t="shared" si="4"/>
        <v>393.92577347484831</v>
      </c>
      <c r="I91" s="41">
        <f t="shared" si="5"/>
        <v>393.92577347484831</v>
      </c>
      <c r="K91" s="60" t="s">
        <v>443</v>
      </c>
      <c r="L91" s="20">
        <v>176106</v>
      </c>
    </row>
    <row r="92" spans="1:12" x14ac:dyDescent="0.35">
      <c r="A92" s="60" t="s">
        <v>419</v>
      </c>
      <c r="B92" s="19">
        <f t="shared" si="6"/>
        <v>243106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7"/>
        <v>1.0347497131705085E-3</v>
      </c>
      <c r="H92" s="41">
        <f t="shared" si="4"/>
        <v>738.58468501655875</v>
      </c>
      <c r="I92" s="41">
        <f t="shared" si="5"/>
        <v>738.58468501655875</v>
      </c>
      <c r="K92" s="59" t="s">
        <v>445</v>
      </c>
      <c r="L92" s="20">
        <v>9579553</v>
      </c>
    </row>
    <row r="93" spans="1:12" x14ac:dyDescent="0.35">
      <c r="A93" s="60" t="s">
        <v>413</v>
      </c>
      <c r="B93" s="19">
        <v>0</v>
      </c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4"/>
        <v>0</v>
      </c>
      <c r="I93" s="41">
        <f t="shared" si="5"/>
        <v>0</v>
      </c>
      <c r="K93" s="60" t="s">
        <v>447</v>
      </c>
      <c r="L93" s="20">
        <v>297387</v>
      </c>
    </row>
    <row r="94" spans="1:12" x14ac:dyDescent="0.35">
      <c r="A94" s="60" t="s">
        <v>415</v>
      </c>
      <c r="B94" s="19">
        <f t="shared" si="6"/>
        <v>791759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7"/>
        <v>9.5429674918703466E-4</v>
      </c>
      <c r="H94" s="41">
        <f t="shared" si="4"/>
        <v>3950.5117955770593</v>
      </c>
      <c r="I94" s="41">
        <f t="shared" si="5"/>
        <v>5604.7470384228163</v>
      </c>
      <c r="K94" s="59" t="s">
        <v>449</v>
      </c>
      <c r="L94" s="20">
        <v>0</v>
      </c>
    </row>
    <row r="95" spans="1:12" x14ac:dyDescent="0.35">
      <c r="A95" s="59" t="s">
        <v>417</v>
      </c>
      <c r="B95" s="19">
        <f t="shared" si="6"/>
        <v>22457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7"/>
        <v>1.0231932134504645E-6</v>
      </c>
      <c r="H95" s="41">
        <f t="shared" si="4"/>
        <v>49.013364544294909</v>
      </c>
      <c r="I95" s="41">
        <f t="shared" si="5"/>
        <v>502.57854497547061</v>
      </c>
      <c r="K95" s="60" t="s">
        <v>455</v>
      </c>
      <c r="L95" s="20">
        <v>2874711</v>
      </c>
    </row>
    <row r="96" spans="1:12" x14ac:dyDescent="0.35">
      <c r="A96" s="59" t="s">
        <v>405</v>
      </c>
      <c r="B96" s="19">
        <f t="shared" si="6"/>
        <v>70143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7"/>
        <v>1.3391886888859927E-5</v>
      </c>
      <c r="H96" s="41">
        <f t="shared" si="4"/>
        <v>54.229093375862469</v>
      </c>
      <c r="I96" s="41">
        <f t="shared" si="5"/>
        <v>610.06202368348465</v>
      </c>
      <c r="K96" s="59" t="s">
        <v>457</v>
      </c>
      <c r="L96" s="20">
        <v>616136</v>
      </c>
    </row>
    <row r="97" spans="1:12" x14ac:dyDescent="0.35">
      <c r="A97" s="59" t="s">
        <v>421</v>
      </c>
      <c r="B97" s="19">
        <f t="shared" si="6"/>
        <v>107202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7"/>
        <v>1.711783665094322E-4</v>
      </c>
      <c r="H97" s="41">
        <f t="shared" si="4"/>
        <v>5340.7650350942849</v>
      </c>
      <c r="I97" s="41">
        <f t="shared" si="5"/>
        <v>65937.90677943328</v>
      </c>
      <c r="K97" s="60" t="s">
        <v>459</v>
      </c>
      <c r="L97" s="20">
        <v>0</v>
      </c>
    </row>
    <row r="98" spans="1:12" x14ac:dyDescent="0.35">
      <c r="A98" s="60" t="s">
        <v>423</v>
      </c>
      <c r="B98" s="19">
        <f t="shared" si="6"/>
        <v>118408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7"/>
        <v>4.6099830108835553E-4</v>
      </c>
      <c r="H98" s="41">
        <f t="shared" si="4"/>
        <v>1544.4106924013477</v>
      </c>
      <c r="I98" s="41">
        <f t="shared" si="5"/>
        <v>76226.135468714943</v>
      </c>
      <c r="K98" s="59" t="s">
        <v>461</v>
      </c>
      <c r="L98" s="20">
        <v>1497150</v>
      </c>
    </row>
    <row r="99" spans="1:12" x14ac:dyDescent="0.35">
      <c r="A99" s="59" t="s">
        <v>425</v>
      </c>
      <c r="B99" s="19">
        <f t="shared" si="6"/>
        <v>232895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7"/>
        <v>1.4469311647489005E-4</v>
      </c>
      <c r="H99" s="41">
        <f t="shared" si="4"/>
        <v>287.07114308618185</v>
      </c>
      <c r="I99" s="41">
        <f t="shared" si="5"/>
        <v>287.07114308618185</v>
      </c>
      <c r="K99" s="60" t="s">
        <v>463</v>
      </c>
      <c r="L99" s="20">
        <v>858284</v>
      </c>
    </row>
    <row r="100" spans="1:12" x14ac:dyDescent="0.35">
      <c r="A100" s="60" t="s">
        <v>431</v>
      </c>
      <c r="B100" s="19">
        <f t="shared" si="6"/>
        <v>39094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7"/>
        <v>4.7501841440756107E-5</v>
      </c>
      <c r="H100" s="41">
        <f t="shared" si="4"/>
        <v>136.26430487720882</v>
      </c>
      <c r="I100" s="41">
        <f t="shared" si="5"/>
        <v>136.26430487720882</v>
      </c>
      <c r="K100" s="85" t="s">
        <v>467</v>
      </c>
      <c r="L100" s="86">
        <v>128470</v>
      </c>
    </row>
    <row r="101" spans="1:12" x14ac:dyDescent="0.35">
      <c r="A101" s="60" t="s">
        <v>435</v>
      </c>
      <c r="B101" s="19">
        <f t="shared" si="6"/>
        <v>244746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7"/>
        <v>3.2836537914218662E-4</v>
      </c>
      <c r="H101" s="41">
        <f t="shared" si="4"/>
        <v>28075.239916656956</v>
      </c>
      <c r="I101" s="41">
        <f t="shared" si="5"/>
        <v>35332.114795699279</v>
      </c>
      <c r="K101" s="60" t="s">
        <v>471</v>
      </c>
      <c r="L101" s="20">
        <v>758485</v>
      </c>
    </row>
    <row r="102" spans="1:12" x14ac:dyDescent="0.35">
      <c r="A102" s="60" t="s">
        <v>439</v>
      </c>
      <c r="B102" s="19">
        <f t="shared" si="6"/>
        <v>30850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7"/>
        <v>1.9122033851141241E-5</v>
      </c>
      <c r="H102" s="41">
        <f t="shared" si="4"/>
        <v>36.025911775550099</v>
      </c>
      <c r="I102" s="41">
        <f t="shared" si="5"/>
        <v>702.40966945397122</v>
      </c>
      <c r="K102" s="59" t="s">
        <v>473</v>
      </c>
      <c r="L102" s="20">
        <v>472454</v>
      </c>
    </row>
    <row r="103" spans="1:12" x14ac:dyDescent="0.35">
      <c r="A103" s="59" t="s">
        <v>441</v>
      </c>
      <c r="B103" s="19">
        <f t="shared" si="6"/>
        <v>440548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7"/>
        <v>9.6966166926261497E-4</v>
      </c>
      <c r="H103" s="41">
        <f t="shared" si="4"/>
        <v>230.96953097167784</v>
      </c>
      <c r="I103" s="41">
        <f t="shared" si="5"/>
        <v>230.96953097167784</v>
      </c>
      <c r="K103" s="60" t="s">
        <v>475</v>
      </c>
      <c r="L103" s="20">
        <v>336526</v>
      </c>
    </row>
    <row r="104" spans="1:12" x14ac:dyDescent="0.35">
      <c r="A104" s="60" t="s">
        <v>443</v>
      </c>
      <c r="B104" s="19">
        <f t="shared" si="6"/>
        <v>176106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7"/>
        <v>1.6884364521379072E-4</v>
      </c>
      <c r="H104" s="41">
        <f t="shared" si="4"/>
        <v>1254.2396536989299</v>
      </c>
      <c r="I104" s="41">
        <f t="shared" si="5"/>
        <v>12507.549910115496</v>
      </c>
      <c r="K104" s="60" t="s">
        <v>479</v>
      </c>
      <c r="L104" s="20">
        <v>78525</v>
      </c>
    </row>
    <row r="105" spans="1:12" x14ac:dyDescent="0.35">
      <c r="A105" s="59" t="s">
        <v>445</v>
      </c>
      <c r="B105" s="19">
        <f t="shared" si="6"/>
        <v>9579553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7"/>
        <v>9.2092409219934293E-2</v>
      </c>
      <c r="H105" s="41">
        <f t="shared" si="4"/>
        <v>5433452.1439761231</v>
      </c>
      <c r="I105" s="41">
        <f t="shared" si="5"/>
        <v>116289689.74247202</v>
      </c>
      <c r="K105" s="60" t="s">
        <v>483</v>
      </c>
      <c r="L105" s="20">
        <v>232342</v>
      </c>
    </row>
    <row r="106" spans="1:12" x14ac:dyDescent="0.35">
      <c r="A106" s="60" t="s">
        <v>447</v>
      </c>
      <c r="B106" s="19">
        <f t="shared" si="6"/>
        <v>297387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7"/>
        <v>1.5188216404920011E-4</v>
      </c>
      <c r="H106" s="41">
        <f t="shared" si="4"/>
        <v>12926.912882069095</v>
      </c>
      <c r="I106" s="41">
        <f t="shared" si="5"/>
        <v>18777.079852365539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f t="shared" si="6"/>
        <v>0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7"/>
        <v>0</v>
      </c>
      <c r="H107" s="41">
        <f t="shared" si="4"/>
        <v>0</v>
      </c>
      <c r="I107" s="41">
        <f t="shared" si="5"/>
        <v>0</v>
      </c>
      <c r="K107" s="60" t="s">
        <v>487</v>
      </c>
      <c r="L107" s="20">
        <v>30276</v>
      </c>
    </row>
    <row r="108" spans="1:12" x14ac:dyDescent="0.35">
      <c r="A108" s="59" t="s">
        <v>451</v>
      </c>
      <c r="B108" s="19">
        <v>0</v>
      </c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491</v>
      </c>
      <c r="L108" s="20">
        <v>76827</v>
      </c>
    </row>
    <row r="109" spans="1:12" x14ac:dyDescent="0.35">
      <c r="A109" s="60" t="s">
        <v>455</v>
      </c>
      <c r="B109" s="19">
        <f t="shared" si="6"/>
        <v>2874711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7"/>
        <v>1.7369578981539561E-3</v>
      </c>
      <c r="H109" s="41">
        <f t="shared" si="4"/>
        <v>60577.93695802748</v>
      </c>
      <c r="I109" s="41">
        <f t="shared" si="5"/>
        <v>308962.91639404319</v>
      </c>
      <c r="K109" s="59" t="s">
        <v>493</v>
      </c>
      <c r="L109" s="20">
        <v>859214</v>
      </c>
    </row>
    <row r="110" spans="1:12" x14ac:dyDescent="0.35">
      <c r="A110" s="59" t="s">
        <v>457</v>
      </c>
      <c r="B110" s="19">
        <f t="shared" si="6"/>
        <v>616136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7"/>
        <v>7.451563259647377E-4</v>
      </c>
      <c r="H110" s="41">
        <f t="shared" si="4"/>
        <v>398.12212183644004</v>
      </c>
      <c r="I110" s="41">
        <f t="shared" si="5"/>
        <v>398.12212183644004</v>
      </c>
      <c r="K110" s="60" t="s">
        <v>495</v>
      </c>
      <c r="L110" s="20">
        <v>241245</v>
      </c>
    </row>
    <row r="111" spans="1:12" x14ac:dyDescent="0.35">
      <c r="A111" s="60" t="s">
        <v>459</v>
      </c>
      <c r="B111" s="19">
        <f t="shared" si="6"/>
        <v>0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7"/>
        <v>0</v>
      </c>
      <c r="H111" s="41">
        <f t="shared" si="4"/>
        <v>0</v>
      </c>
      <c r="I111" s="41">
        <f t="shared" si="5"/>
        <v>0</v>
      </c>
      <c r="K111" s="59" t="s">
        <v>497</v>
      </c>
      <c r="L111" s="20">
        <v>1372408</v>
      </c>
    </row>
    <row r="112" spans="1:12" x14ac:dyDescent="0.35">
      <c r="A112" s="59" t="s">
        <v>461</v>
      </c>
      <c r="B112" s="19">
        <f t="shared" si="6"/>
        <v>1497150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7"/>
        <v>6.9856001799296799E-4</v>
      </c>
      <c r="H112" s="41">
        <f t="shared" si="4"/>
        <v>16238.746436505058</v>
      </c>
      <c r="I112" s="41">
        <f t="shared" si="5"/>
        <v>18696.867370219436</v>
      </c>
      <c r="K112" s="61" t="s">
        <v>499</v>
      </c>
      <c r="L112" s="20">
        <v>299458</v>
      </c>
    </row>
    <row r="113" spans="1:9" x14ac:dyDescent="0.35">
      <c r="A113" s="60" t="s">
        <v>463</v>
      </c>
      <c r="B113" s="19">
        <f t="shared" si="6"/>
        <v>858284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7"/>
        <v>1.3239477527196891E-3</v>
      </c>
      <c r="H113" s="41">
        <f t="shared" si="4"/>
        <v>3881.8148109741282</v>
      </c>
      <c r="I113" s="41">
        <f t="shared" si="5"/>
        <v>95794.239648033108</v>
      </c>
    </row>
    <row r="114" spans="1:9" x14ac:dyDescent="0.35">
      <c r="A114" s="60" t="s">
        <v>465</v>
      </c>
      <c r="B114" s="19">
        <v>0</v>
      </c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19">
        <f t="shared" ref="B115:B130" si="8">VLOOKUP(A115,$K$1:$L$112,2,FALSE)</f>
        <v>128470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7"/>
        <v>7.7299569203940653E-4</v>
      </c>
      <c r="H115" s="41">
        <f t="shared" si="4"/>
        <v>0</v>
      </c>
      <c r="I115" s="41">
        <f t="shared" si="5"/>
        <v>132.81302782344267</v>
      </c>
    </row>
    <row r="116" spans="1:9" x14ac:dyDescent="0.35">
      <c r="A116" s="60" t="s">
        <v>471</v>
      </c>
      <c r="B116" s="19">
        <f t="shared" si="8"/>
        <v>758485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7"/>
        <v>2.5693354152608226E-4</v>
      </c>
      <c r="H116" s="41">
        <f t="shared" si="4"/>
        <v>10112.904194466599</v>
      </c>
      <c r="I116" s="41">
        <f t="shared" si="5"/>
        <v>125476.06433967754</v>
      </c>
    </row>
    <row r="117" spans="1:9" x14ac:dyDescent="0.35">
      <c r="A117" s="59" t="s">
        <v>473</v>
      </c>
      <c r="B117" s="19">
        <f t="shared" si="8"/>
        <v>472454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7"/>
        <v>1.3580352234701725E-3</v>
      </c>
      <c r="H117" s="41">
        <f t="shared" si="4"/>
        <v>4091.4477802142319</v>
      </c>
      <c r="I117" s="41">
        <f t="shared" si="5"/>
        <v>4091.4477802142319</v>
      </c>
    </row>
    <row r="118" spans="1:9" x14ac:dyDescent="0.35">
      <c r="A118" s="60" t="s">
        <v>475</v>
      </c>
      <c r="B118" s="19">
        <f t="shared" si="8"/>
        <v>336526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7"/>
        <v>5.34693184427321E-4</v>
      </c>
      <c r="H118" s="41">
        <f t="shared" si="4"/>
        <v>5479.3336399874725</v>
      </c>
      <c r="I118" s="41">
        <f t="shared" si="5"/>
        <v>7417.0456995565492</v>
      </c>
    </row>
    <row r="119" spans="1:9" x14ac:dyDescent="0.35">
      <c r="A119" s="60" t="s">
        <v>477</v>
      </c>
      <c r="B119" s="19">
        <v>0</v>
      </c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19">
        <f t="shared" si="8"/>
        <v>78525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7"/>
        <v>1.74842295438847E-4</v>
      </c>
      <c r="H120" s="41">
        <f t="shared" si="4"/>
        <v>5652.3017269470456</v>
      </c>
      <c r="I120" s="41">
        <f t="shared" si="5"/>
        <v>5652.3017269470456</v>
      </c>
    </row>
    <row r="121" spans="1:9" x14ac:dyDescent="0.35">
      <c r="A121" s="60" t="s">
        <v>481</v>
      </c>
      <c r="B121" s="19">
        <v>0</v>
      </c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19">
        <f t="shared" si="8"/>
        <v>232342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7"/>
        <v>1.1068581373316797E-3</v>
      </c>
      <c r="H122" s="41">
        <f t="shared" si="4"/>
        <v>912.28022479573212</v>
      </c>
      <c r="I122" s="41">
        <f t="shared" si="5"/>
        <v>13843.15041417308</v>
      </c>
    </row>
    <row r="123" spans="1:9" x14ac:dyDescent="0.35">
      <c r="A123" s="59" t="s">
        <v>485</v>
      </c>
      <c r="B123" s="19">
        <f t="shared" si="8"/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19">
        <f t="shared" si="8"/>
        <v>30276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7"/>
        <v>3.0266459542300305E-5</v>
      </c>
      <c r="H124" s="41">
        <f t="shared" si="4"/>
        <v>2875.4722527665308</v>
      </c>
      <c r="I124" s="41">
        <f t="shared" si="5"/>
        <v>2946.9443783235047</v>
      </c>
    </row>
    <row r="125" spans="1:9" x14ac:dyDescent="0.35">
      <c r="A125" s="60" t="s">
        <v>489</v>
      </c>
      <c r="B125" s="19">
        <v>0</v>
      </c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19">
        <f t="shared" si="8"/>
        <v>76827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7"/>
        <v>1.5290434599975392E-4</v>
      </c>
      <c r="H126" s="41">
        <f t="shared" si="4"/>
        <v>2920.7788172872993</v>
      </c>
      <c r="I126" s="41">
        <f t="shared" si="5"/>
        <v>2920.7788172872993</v>
      </c>
    </row>
    <row r="127" spans="1:9" x14ac:dyDescent="0.35">
      <c r="A127" s="59" t="s">
        <v>493</v>
      </c>
      <c r="B127" s="19">
        <f t="shared" si="8"/>
        <v>859214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7"/>
        <v>1.0971247972010113E-3</v>
      </c>
      <c r="H127" s="41">
        <f t="shared" si="4"/>
        <v>2257.0402407954307</v>
      </c>
      <c r="I127" s="41">
        <f t="shared" si="5"/>
        <v>2257.0402407954307</v>
      </c>
    </row>
    <row r="128" spans="1:9" x14ac:dyDescent="0.35">
      <c r="A128" s="60" t="s">
        <v>495</v>
      </c>
      <c r="B128" s="19">
        <f t="shared" si="8"/>
        <v>241245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7"/>
        <v>1.2165378390060421E-4</v>
      </c>
      <c r="H128" s="41">
        <f t="shared" si="4"/>
        <v>1687.4997822339685</v>
      </c>
      <c r="I128" s="41">
        <f t="shared" si="5"/>
        <v>4378.2381745475323</v>
      </c>
    </row>
    <row r="129" spans="1:9" x14ac:dyDescent="0.35">
      <c r="A129" s="59" t="s">
        <v>497</v>
      </c>
      <c r="B129" s="19">
        <f t="shared" si="8"/>
        <v>1372408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7"/>
        <v>1.0294175621116568E-3</v>
      </c>
      <c r="H129" s="41">
        <f t="shared" si="4"/>
        <v>9854.8202056073096</v>
      </c>
      <c r="I129" s="41">
        <f t="shared" si="5"/>
        <v>96145.74734961694</v>
      </c>
    </row>
    <row r="130" spans="1:9" x14ac:dyDescent="0.35">
      <c r="A130" s="61" t="s">
        <v>499</v>
      </c>
      <c r="B130" s="19">
        <f t="shared" si="8"/>
        <v>299458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7"/>
        <v>3.2574672831907857E-4</v>
      </c>
      <c r="H130" s="41">
        <f t="shared" si="4"/>
        <v>12606.398385948341</v>
      </c>
      <c r="I130" s="41">
        <f t="shared" si="5"/>
        <v>20509.014014969187</v>
      </c>
    </row>
    <row r="131" spans="1:9" x14ac:dyDescent="0.35">
      <c r="C131" s="51"/>
    </row>
    <row r="132" spans="1:9" x14ac:dyDescent="0.35">
      <c r="E132" s="105">
        <f>SUM(E2:E130)</f>
        <v>1912403892</v>
      </c>
      <c r="F132" s="105">
        <f t="shared" ref="F132:I132" si="9">SUM(F2:F130)</f>
        <v>10037135974</v>
      </c>
      <c r="G132" s="105">
        <f t="shared" si="9"/>
        <v>0.15821003880447182</v>
      </c>
      <c r="H132" s="106">
        <f t="shared" si="9"/>
        <v>6363619.4429633114</v>
      </c>
      <c r="I132" s="106">
        <f t="shared" si="9"/>
        <v>125490203.70743832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A23A-5893-46CB-B326-45A82C20DBEB}">
  <dimension ref="A1:L132"/>
  <sheetViews>
    <sheetView topLeftCell="A121" workbookViewId="0">
      <selection activeCell="J127" sqref="J127"/>
    </sheetView>
  </sheetViews>
  <sheetFormatPr defaultRowHeight="14.5" x14ac:dyDescent="0.35"/>
  <cols>
    <col min="1" max="1" width="35.7265625" bestFit="1" customWidth="1"/>
    <col min="2" max="2" width="12.54296875" style="6" bestFit="1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1.6328125" customWidth="1"/>
    <col min="8" max="8" width="11.36328125" style="16" bestFit="1" customWidth="1"/>
    <col min="9" max="9" width="12.36328125" style="16" bestFit="1" customWidth="1"/>
    <col min="11" max="11" width="30.1796875" bestFit="1" customWidth="1"/>
  </cols>
  <sheetData>
    <row r="1" spans="1:12" ht="52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v>0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0</v>
      </c>
      <c r="H2" s="41">
        <f>G2*E2</f>
        <v>0</v>
      </c>
      <c r="I2" s="41">
        <f>G2*F2</f>
        <v>0</v>
      </c>
      <c r="K2" s="58" t="s">
        <v>191</v>
      </c>
      <c r="L2" s="19">
        <v>0</v>
      </c>
    </row>
    <row r="3" spans="1:12" x14ac:dyDescent="0.35">
      <c r="A3" s="58" t="s">
        <v>193</v>
      </c>
      <c r="B3" s="19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0</v>
      </c>
    </row>
    <row r="4" spans="1:12" x14ac:dyDescent="0.35">
      <c r="A4" s="60" t="s">
        <v>195</v>
      </c>
      <c r="B4" s="19">
        <v>0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2">(B4*D4)/C4</f>
        <v>0</v>
      </c>
      <c r="H4" s="41">
        <f t="shared" si="0"/>
        <v>0</v>
      </c>
      <c r="I4" s="41">
        <f t="shared" si="1"/>
        <v>0</v>
      </c>
      <c r="K4" s="60" t="s">
        <v>203</v>
      </c>
      <c r="L4" s="20">
        <v>0</v>
      </c>
    </row>
    <row r="5" spans="1:12" x14ac:dyDescent="0.35">
      <c r="A5" s="60" t="s">
        <v>199</v>
      </c>
      <c r="B5" s="19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0</v>
      </c>
    </row>
    <row r="6" spans="1:12" x14ac:dyDescent="0.35">
      <c r="A6" s="60" t="s">
        <v>201</v>
      </c>
      <c r="B6" s="19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v>0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2"/>
        <v>0</v>
      </c>
      <c r="H7" s="41">
        <f t="shared" si="0"/>
        <v>0</v>
      </c>
      <c r="I7" s="41">
        <f t="shared" si="1"/>
        <v>0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v>0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2"/>
        <v>0</v>
      </c>
      <c r="H8" s="41">
        <f t="shared" si="0"/>
        <v>0</v>
      </c>
      <c r="I8" s="41">
        <f t="shared" si="1"/>
        <v>0</v>
      </c>
      <c r="K8" s="60" t="s">
        <v>211</v>
      </c>
      <c r="L8" s="20">
        <v>0</v>
      </c>
    </row>
    <row r="9" spans="1:12" x14ac:dyDescent="0.35">
      <c r="A9" s="60" t="s">
        <v>207</v>
      </c>
      <c r="B9" s="19">
        <v>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2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0</v>
      </c>
    </row>
    <row r="10" spans="1:12" x14ac:dyDescent="0.35">
      <c r="A10" s="59" t="s">
        <v>209</v>
      </c>
      <c r="B10" s="19">
        <v>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2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0</v>
      </c>
    </row>
    <row r="11" spans="1:12" x14ac:dyDescent="0.35">
      <c r="A11" s="60" t="s">
        <v>211</v>
      </c>
      <c r="B11" s="19">
        <v>0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2"/>
        <v>0</v>
      </c>
      <c r="H11" s="41">
        <f t="shared" si="0"/>
        <v>0</v>
      </c>
      <c r="I11" s="41">
        <f t="shared" si="1"/>
        <v>0</v>
      </c>
      <c r="K11" s="59" t="s">
        <v>217</v>
      </c>
      <c r="L11" s="20">
        <v>0</v>
      </c>
    </row>
    <row r="12" spans="1:12" x14ac:dyDescent="0.35">
      <c r="A12" s="59" t="s">
        <v>213</v>
      </c>
      <c r="B12" s="19">
        <v>0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2"/>
        <v>0</v>
      </c>
      <c r="H12" s="41">
        <f t="shared" si="0"/>
        <v>0</v>
      </c>
      <c r="I12" s="41">
        <f t="shared" si="1"/>
        <v>0</v>
      </c>
      <c r="K12" s="60" t="s">
        <v>219</v>
      </c>
      <c r="L12" s="20">
        <v>0</v>
      </c>
    </row>
    <row r="13" spans="1:12" x14ac:dyDescent="0.35">
      <c r="A13" s="60" t="s">
        <v>215</v>
      </c>
      <c r="B13" s="19">
        <v>0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2"/>
        <v>0</v>
      </c>
      <c r="H13" s="41">
        <f t="shared" si="0"/>
        <v>0</v>
      </c>
      <c r="I13" s="41">
        <f t="shared" si="1"/>
        <v>0</v>
      </c>
      <c r="K13" s="59" t="s">
        <v>225</v>
      </c>
      <c r="L13" s="20">
        <v>0</v>
      </c>
    </row>
    <row r="14" spans="1:12" x14ac:dyDescent="0.35">
      <c r="A14" s="59" t="s">
        <v>217</v>
      </c>
      <c r="B14" s="19">
        <v>0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2"/>
        <v>0</v>
      </c>
      <c r="H14" s="41">
        <f t="shared" si="0"/>
        <v>0</v>
      </c>
      <c r="I14" s="41">
        <f t="shared" si="1"/>
        <v>0</v>
      </c>
      <c r="K14" s="60" t="s">
        <v>227</v>
      </c>
      <c r="L14" s="20">
        <v>0</v>
      </c>
    </row>
    <row r="15" spans="1:12" x14ac:dyDescent="0.35">
      <c r="A15" s="60" t="s">
        <v>219</v>
      </c>
      <c r="B15" s="19">
        <v>0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2"/>
        <v>0</v>
      </c>
      <c r="H15" s="41">
        <f t="shared" si="0"/>
        <v>0</v>
      </c>
      <c r="I15" s="41">
        <f t="shared" si="1"/>
        <v>0</v>
      </c>
      <c r="K15" s="52" t="s">
        <v>229</v>
      </c>
      <c r="L15" s="20">
        <v>1</v>
      </c>
    </row>
    <row r="16" spans="1:12" x14ac:dyDescent="0.35">
      <c r="A16" s="59" t="s">
        <v>225</v>
      </c>
      <c r="B16" s="19">
        <v>0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2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0</v>
      </c>
    </row>
    <row r="17" spans="1:12" x14ac:dyDescent="0.35">
      <c r="A17" s="60" t="s">
        <v>227</v>
      </c>
      <c r="B17" s="19">
        <v>0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2"/>
        <v>0</v>
      </c>
      <c r="H17" s="41">
        <f t="shared" si="0"/>
        <v>0</v>
      </c>
      <c r="I17" s="41">
        <f t="shared" si="1"/>
        <v>0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v>1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2"/>
        <v>1.4221596835376888E-6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0</v>
      </c>
    </row>
    <row r="19" spans="1:12" x14ac:dyDescent="0.35">
      <c r="A19" s="52" t="s">
        <v>231</v>
      </c>
      <c r="B19" s="19">
        <v>0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2"/>
        <v>0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0</v>
      </c>
    </row>
    <row r="20" spans="1:12" x14ac:dyDescent="0.35">
      <c r="A20" s="59" t="s">
        <v>233</v>
      </c>
      <c r="B20" s="19">
        <v>0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2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0</v>
      </c>
    </row>
    <row r="21" spans="1:12" x14ac:dyDescent="0.35">
      <c r="A21" s="60" t="s">
        <v>235</v>
      </c>
      <c r="B21" s="19">
        <v>0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2"/>
        <v>0</v>
      </c>
      <c r="H21" s="41">
        <f t="shared" si="0"/>
        <v>0</v>
      </c>
      <c r="I21" s="41">
        <f t="shared" si="1"/>
        <v>0</v>
      </c>
      <c r="K21" s="59" t="s">
        <v>253</v>
      </c>
      <c r="L21" s="20">
        <v>0</v>
      </c>
    </row>
    <row r="22" spans="1:12" x14ac:dyDescent="0.35">
      <c r="A22" s="59" t="s">
        <v>237</v>
      </c>
      <c r="B22" s="19">
        <v>0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2"/>
        <v>0</v>
      </c>
      <c r="H22" s="41">
        <f t="shared" si="0"/>
        <v>0</v>
      </c>
      <c r="I22" s="41">
        <f t="shared" si="1"/>
        <v>0</v>
      </c>
      <c r="K22" s="60" t="s">
        <v>255</v>
      </c>
      <c r="L22" s="20">
        <v>0</v>
      </c>
    </row>
    <row r="23" spans="1:12" x14ac:dyDescent="0.35">
      <c r="A23" s="60" t="s">
        <v>243</v>
      </c>
      <c r="B23" s="19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0</v>
      </c>
    </row>
    <row r="24" spans="1:12" x14ac:dyDescent="0.35">
      <c r="A24" s="59" t="s">
        <v>247</v>
      </c>
      <c r="B24" s="19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0</v>
      </c>
    </row>
    <row r="25" spans="1:12" x14ac:dyDescent="0.35">
      <c r="A25" s="60" t="s">
        <v>251</v>
      </c>
      <c r="B25" s="19">
        <v>0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2"/>
        <v>0</v>
      </c>
      <c r="H25" s="41">
        <f t="shared" si="0"/>
        <v>0</v>
      </c>
      <c r="I25" s="41">
        <f t="shared" si="1"/>
        <v>0</v>
      </c>
      <c r="K25" s="59" t="s">
        <v>261</v>
      </c>
      <c r="L25" s="20">
        <v>0</v>
      </c>
    </row>
    <row r="26" spans="1:12" x14ac:dyDescent="0.35">
      <c r="A26" s="59" t="s">
        <v>253</v>
      </c>
      <c r="B26" s="19">
        <v>0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2"/>
        <v>0</v>
      </c>
      <c r="H26" s="41">
        <f t="shared" si="0"/>
        <v>0</v>
      </c>
      <c r="I26" s="41">
        <f t="shared" si="1"/>
        <v>0</v>
      </c>
      <c r="K26" s="60" t="s">
        <v>263</v>
      </c>
      <c r="L26" s="20">
        <v>314000</v>
      </c>
    </row>
    <row r="27" spans="1:12" x14ac:dyDescent="0.35">
      <c r="A27" s="60" t="s">
        <v>255</v>
      </c>
      <c r="B27" s="19">
        <v>0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2"/>
        <v>0</v>
      </c>
      <c r="H27" s="41">
        <f t="shared" si="0"/>
        <v>0</v>
      </c>
      <c r="I27" s="41">
        <f t="shared" si="1"/>
        <v>0</v>
      </c>
      <c r="K27" s="59" t="s">
        <v>265</v>
      </c>
      <c r="L27" s="20">
        <v>0</v>
      </c>
    </row>
    <row r="28" spans="1:12" x14ac:dyDescent="0.35">
      <c r="A28" s="59" t="s">
        <v>257</v>
      </c>
      <c r="B28" s="19">
        <v>0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2"/>
        <v>0</v>
      </c>
      <c r="H28" s="41">
        <f t="shared" si="0"/>
        <v>0</v>
      </c>
      <c r="I28" s="41">
        <f t="shared" si="1"/>
        <v>0</v>
      </c>
      <c r="K28" s="60" t="s">
        <v>267</v>
      </c>
      <c r="L28" s="20">
        <v>0</v>
      </c>
    </row>
    <row r="29" spans="1:12" x14ac:dyDescent="0.35">
      <c r="A29" s="60" t="s">
        <v>259</v>
      </c>
      <c r="B29" s="19">
        <v>0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2"/>
        <v>0</v>
      </c>
      <c r="H29" s="41">
        <f t="shared" si="0"/>
        <v>0</v>
      </c>
      <c r="I29" s="41">
        <f t="shared" si="1"/>
        <v>0</v>
      </c>
      <c r="K29" s="60" t="s">
        <v>271</v>
      </c>
      <c r="L29" s="20">
        <v>0</v>
      </c>
    </row>
    <row r="30" spans="1:12" x14ac:dyDescent="0.35">
      <c r="A30" s="59" t="s">
        <v>261</v>
      </c>
      <c r="B30" s="19">
        <v>0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2"/>
        <v>0</v>
      </c>
      <c r="H30" s="41">
        <f t="shared" si="0"/>
        <v>0</v>
      </c>
      <c r="I30" s="41">
        <f t="shared" si="1"/>
        <v>0</v>
      </c>
      <c r="K30" s="59" t="s">
        <v>273</v>
      </c>
      <c r="L30" s="20">
        <v>0</v>
      </c>
    </row>
    <row r="31" spans="1:12" x14ac:dyDescent="0.35">
      <c r="A31" s="60" t="s">
        <v>263</v>
      </c>
      <c r="B31" s="20">
        <v>314000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2"/>
        <v>1.5912270818609376E-4</v>
      </c>
      <c r="H31" s="41">
        <f t="shared" si="0"/>
        <v>8433.5035338629696</v>
      </c>
      <c r="I31" s="41">
        <f t="shared" si="1"/>
        <v>102634.14678003048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v>0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2"/>
        <v>0</v>
      </c>
      <c r="H32" s="41">
        <f t="shared" si="0"/>
        <v>0</v>
      </c>
      <c r="I32" s="41">
        <f t="shared" si="1"/>
        <v>0</v>
      </c>
      <c r="K32" s="59" t="s">
        <v>277</v>
      </c>
      <c r="L32" s="20">
        <v>0</v>
      </c>
    </row>
    <row r="33" spans="1:12" x14ac:dyDescent="0.35">
      <c r="A33" s="60" t="s">
        <v>267</v>
      </c>
      <c r="B33" s="19">
        <v>0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2"/>
        <v>0</v>
      </c>
      <c r="H33" s="41">
        <f t="shared" si="0"/>
        <v>0</v>
      </c>
      <c r="I33" s="41">
        <f t="shared" si="1"/>
        <v>0</v>
      </c>
      <c r="K33" s="87" t="s">
        <v>1148</v>
      </c>
      <c r="L33" s="86"/>
    </row>
    <row r="34" spans="1:12" x14ac:dyDescent="0.35">
      <c r="A34" s="60" t="s">
        <v>269</v>
      </c>
      <c r="B34" s="19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0</v>
      </c>
    </row>
    <row r="35" spans="1:12" x14ac:dyDescent="0.35">
      <c r="A35" s="60" t="s">
        <v>271</v>
      </c>
      <c r="B35" s="19">
        <v>0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2"/>
        <v>0</v>
      </c>
      <c r="H35" s="41">
        <f t="shared" si="0"/>
        <v>0</v>
      </c>
      <c r="I35" s="41">
        <f t="shared" si="1"/>
        <v>0</v>
      </c>
      <c r="K35" s="60" t="s">
        <v>283</v>
      </c>
      <c r="L35" s="20">
        <v>0</v>
      </c>
    </row>
    <row r="36" spans="1:12" x14ac:dyDescent="0.35">
      <c r="A36" s="59" t="s">
        <v>273</v>
      </c>
      <c r="B36" s="19"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0</v>
      </c>
    </row>
    <row r="37" spans="1:12" x14ac:dyDescent="0.35">
      <c r="A37" s="60" t="s">
        <v>275</v>
      </c>
      <c r="B37" s="19">
        <v>0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2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0</v>
      </c>
    </row>
    <row r="38" spans="1:12" x14ac:dyDescent="0.35">
      <c r="A38" s="59" t="s">
        <v>277</v>
      </c>
      <c r="B38" s="19">
        <v>0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2"/>
        <v>0</v>
      </c>
      <c r="H38" s="41">
        <f t="shared" si="0"/>
        <v>0</v>
      </c>
      <c r="I38" s="41">
        <f t="shared" si="1"/>
        <v>0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0</v>
      </c>
    </row>
    <row r="40" spans="1:12" x14ac:dyDescent="0.35">
      <c r="A40" s="59" t="s">
        <v>1148</v>
      </c>
      <c r="B40" s="19">
        <v>0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2"/>
        <v>0</v>
      </c>
      <c r="H40" s="41">
        <f t="shared" si="0"/>
        <v>0</v>
      </c>
      <c r="I40" s="41">
        <f t="shared" si="1"/>
        <v>0</v>
      </c>
      <c r="K40" s="59" t="s">
        <v>293</v>
      </c>
      <c r="L40" s="20">
        <v>0</v>
      </c>
    </row>
    <row r="41" spans="1:12" x14ac:dyDescent="0.35">
      <c r="A41" s="59" t="s">
        <v>281</v>
      </c>
      <c r="B41" s="19">
        <v>0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2"/>
        <v>0</v>
      </c>
      <c r="H41" s="41">
        <f t="shared" si="0"/>
        <v>0</v>
      </c>
      <c r="I41" s="41">
        <f t="shared" si="1"/>
        <v>0</v>
      </c>
      <c r="K41" s="60" t="s">
        <v>295</v>
      </c>
      <c r="L41" s="20">
        <v>0</v>
      </c>
    </row>
    <row r="42" spans="1:12" x14ac:dyDescent="0.35">
      <c r="A42" s="60" t="s">
        <v>283</v>
      </c>
      <c r="B42" s="19">
        <v>0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2"/>
        <v>0</v>
      </c>
      <c r="H42" s="41">
        <f t="shared" si="0"/>
        <v>0</v>
      </c>
      <c r="I42" s="41">
        <f t="shared" si="1"/>
        <v>0</v>
      </c>
      <c r="K42" s="59" t="s">
        <v>297</v>
      </c>
      <c r="L42" s="20">
        <v>0</v>
      </c>
    </row>
    <row r="43" spans="1:12" x14ac:dyDescent="0.35">
      <c r="A43" s="59" t="s">
        <v>285</v>
      </c>
      <c r="B43" s="19">
        <v>0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2"/>
        <v>0</v>
      </c>
      <c r="H43" s="41">
        <f t="shared" si="0"/>
        <v>0</v>
      </c>
      <c r="I43" s="41">
        <f t="shared" si="1"/>
        <v>0</v>
      </c>
      <c r="K43" s="60" t="s">
        <v>299</v>
      </c>
      <c r="L43" s="20">
        <v>0</v>
      </c>
    </row>
    <row r="44" spans="1:12" x14ac:dyDescent="0.35">
      <c r="A44" s="60" t="s">
        <v>287</v>
      </c>
      <c r="B44" s="19">
        <v>0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2"/>
        <v>0</v>
      </c>
      <c r="H44" s="41">
        <f t="shared" si="0"/>
        <v>0</v>
      </c>
      <c r="I44" s="41">
        <f t="shared" si="1"/>
        <v>0</v>
      </c>
      <c r="K44" s="59" t="s">
        <v>301</v>
      </c>
      <c r="L44" s="20">
        <v>0</v>
      </c>
    </row>
    <row r="45" spans="1:12" x14ac:dyDescent="0.35">
      <c r="A45" s="59" t="s">
        <v>289</v>
      </c>
      <c r="B45" s="19">
        <v>0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2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0</v>
      </c>
    </row>
    <row r="46" spans="1:12" x14ac:dyDescent="0.35">
      <c r="A46" s="60" t="s">
        <v>291</v>
      </c>
      <c r="B46" s="19">
        <v>0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2"/>
        <v>0</v>
      </c>
      <c r="H46" s="41">
        <f t="shared" si="0"/>
        <v>0</v>
      </c>
      <c r="I46" s="41">
        <f t="shared" si="1"/>
        <v>0</v>
      </c>
      <c r="K46" s="59" t="s">
        <v>305</v>
      </c>
      <c r="L46" s="20">
        <v>0</v>
      </c>
    </row>
    <row r="47" spans="1:12" x14ac:dyDescent="0.35">
      <c r="A47" s="59" t="s">
        <v>293</v>
      </c>
      <c r="B47" s="19">
        <v>0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2"/>
        <v>0</v>
      </c>
      <c r="H47" s="41">
        <f t="shared" si="0"/>
        <v>0</v>
      </c>
      <c r="I47" s="41">
        <f t="shared" si="1"/>
        <v>0</v>
      </c>
      <c r="K47" s="60" t="s">
        <v>307</v>
      </c>
      <c r="L47" s="20">
        <v>2000</v>
      </c>
    </row>
    <row r="48" spans="1:12" x14ac:dyDescent="0.35">
      <c r="A48" s="60" t="s">
        <v>295</v>
      </c>
      <c r="B48" s="19">
        <v>0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2"/>
        <v>0</v>
      </c>
      <c r="H48" s="41">
        <f t="shared" si="0"/>
        <v>0</v>
      </c>
      <c r="I48" s="41">
        <f t="shared" si="1"/>
        <v>0</v>
      </c>
      <c r="K48" s="59" t="s">
        <v>309</v>
      </c>
      <c r="L48" s="20">
        <v>0</v>
      </c>
    </row>
    <row r="49" spans="1:12" x14ac:dyDescent="0.35">
      <c r="A49" s="59" t="s">
        <v>297</v>
      </c>
      <c r="B49" s="19">
        <v>0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2"/>
        <v>0</v>
      </c>
      <c r="H49" s="41">
        <f t="shared" si="0"/>
        <v>0</v>
      </c>
      <c r="I49" s="41">
        <f t="shared" si="1"/>
        <v>0</v>
      </c>
      <c r="K49" s="60" t="s">
        <v>311</v>
      </c>
      <c r="L49" s="20">
        <v>0</v>
      </c>
    </row>
    <row r="50" spans="1:12" x14ac:dyDescent="0.35">
      <c r="A50" s="60" t="s">
        <v>299</v>
      </c>
      <c r="B50" s="19">
        <v>0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2"/>
        <v>0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0</v>
      </c>
    </row>
    <row r="51" spans="1:12" x14ac:dyDescent="0.35">
      <c r="A51" s="59" t="s">
        <v>301</v>
      </c>
      <c r="B51" s="19">
        <v>0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2"/>
        <v>0</v>
      </c>
      <c r="H51" s="41">
        <f t="shared" si="0"/>
        <v>0</v>
      </c>
      <c r="I51" s="41">
        <f t="shared" si="1"/>
        <v>0</v>
      </c>
      <c r="K51" s="60" t="s">
        <v>315</v>
      </c>
      <c r="L51" s="20">
        <v>0</v>
      </c>
    </row>
    <row r="52" spans="1:12" x14ac:dyDescent="0.35">
      <c r="A52" s="60" t="s">
        <v>303</v>
      </c>
      <c r="B52" s="19">
        <v>0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2"/>
        <v>0</v>
      </c>
      <c r="H52" s="41">
        <f t="shared" si="0"/>
        <v>0</v>
      </c>
      <c r="I52" s="41">
        <f t="shared" si="1"/>
        <v>0</v>
      </c>
      <c r="K52" s="60" t="s">
        <v>319</v>
      </c>
      <c r="L52" s="20">
        <v>0</v>
      </c>
    </row>
    <row r="53" spans="1:12" x14ac:dyDescent="0.35">
      <c r="A53" s="60" t="s">
        <v>307</v>
      </c>
      <c r="B53" s="20">
        <v>2000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2"/>
        <v>3.4037432524508599E-6</v>
      </c>
      <c r="H53" s="41">
        <f t="shared" si="0"/>
        <v>18.551908584118017</v>
      </c>
      <c r="I53" s="41">
        <f t="shared" si="1"/>
        <v>393.95415564017583</v>
      </c>
      <c r="K53" s="59" t="s">
        <v>321</v>
      </c>
      <c r="L53" s="20">
        <v>0</v>
      </c>
    </row>
    <row r="54" spans="1:12" x14ac:dyDescent="0.35">
      <c r="A54" s="59" t="s">
        <v>309</v>
      </c>
      <c r="B54" s="19">
        <v>0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2"/>
        <v>0</v>
      </c>
      <c r="H54" s="41">
        <f t="shared" si="0"/>
        <v>0</v>
      </c>
      <c r="I54" s="41">
        <f t="shared" si="1"/>
        <v>0</v>
      </c>
      <c r="K54" s="60" t="s">
        <v>323</v>
      </c>
      <c r="L54" s="20">
        <v>0</v>
      </c>
    </row>
    <row r="55" spans="1:12" x14ac:dyDescent="0.35">
      <c r="A55" s="60" t="s">
        <v>311</v>
      </c>
      <c r="B55" s="19">
        <v>0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2"/>
        <v>0</v>
      </c>
      <c r="H55" s="41">
        <f t="shared" si="0"/>
        <v>0</v>
      </c>
      <c r="I55" s="41">
        <f t="shared" si="1"/>
        <v>0</v>
      </c>
      <c r="K55" s="59" t="s">
        <v>325</v>
      </c>
      <c r="L55" s="20">
        <v>0</v>
      </c>
    </row>
    <row r="56" spans="1:12" x14ac:dyDescent="0.35">
      <c r="A56" s="59" t="s">
        <v>313</v>
      </c>
      <c r="B56" s="19">
        <v>0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2"/>
        <v>0</v>
      </c>
      <c r="H56" s="41">
        <f t="shared" si="0"/>
        <v>0</v>
      </c>
      <c r="I56" s="41">
        <f t="shared" si="1"/>
        <v>0</v>
      </c>
      <c r="K56" s="60" t="s">
        <v>327</v>
      </c>
      <c r="L56" s="20">
        <v>0</v>
      </c>
    </row>
    <row r="57" spans="1:12" x14ac:dyDescent="0.35">
      <c r="A57" s="60" t="s">
        <v>315</v>
      </c>
      <c r="B57" s="19">
        <v>0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2"/>
        <v>0</v>
      </c>
      <c r="H57" s="41">
        <f t="shared" si="0"/>
        <v>0</v>
      </c>
      <c r="I57" s="41">
        <f t="shared" si="1"/>
        <v>0</v>
      </c>
      <c r="K57" s="59" t="s">
        <v>329</v>
      </c>
      <c r="L57" s="20">
        <v>0</v>
      </c>
    </row>
    <row r="58" spans="1:12" x14ac:dyDescent="0.35">
      <c r="A58" s="60" t="s">
        <v>319</v>
      </c>
      <c r="B58" s="19">
        <v>0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2"/>
        <v>0</v>
      </c>
      <c r="H58" s="41">
        <f t="shared" si="0"/>
        <v>0</v>
      </c>
      <c r="I58" s="41">
        <f t="shared" si="1"/>
        <v>0</v>
      </c>
      <c r="K58" s="60" t="s">
        <v>331</v>
      </c>
      <c r="L58" s="20">
        <v>0</v>
      </c>
    </row>
    <row r="59" spans="1:12" x14ac:dyDescent="0.35">
      <c r="A59" s="59" t="s">
        <v>321</v>
      </c>
      <c r="B59" s="19">
        <v>0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2"/>
        <v>0</v>
      </c>
      <c r="H59" s="41">
        <f t="shared" si="0"/>
        <v>0</v>
      </c>
      <c r="I59" s="41">
        <f t="shared" si="1"/>
        <v>0</v>
      </c>
      <c r="K59" s="60" t="s">
        <v>335</v>
      </c>
      <c r="L59" s="20">
        <v>0</v>
      </c>
    </row>
    <row r="60" spans="1:12" x14ac:dyDescent="0.35">
      <c r="A60" s="60" t="s">
        <v>323</v>
      </c>
      <c r="B60" s="19">
        <v>0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2"/>
        <v>0</v>
      </c>
      <c r="H60" s="41">
        <f t="shared" si="0"/>
        <v>0</v>
      </c>
      <c r="I60" s="41">
        <f t="shared" si="1"/>
        <v>0</v>
      </c>
      <c r="K60" s="59" t="s">
        <v>337</v>
      </c>
      <c r="L60" s="20">
        <v>0</v>
      </c>
    </row>
    <row r="61" spans="1:12" x14ac:dyDescent="0.35">
      <c r="A61" s="59" t="s">
        <v>325</v>
      </c>
      <c r="B61" s="19">
        <v>0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2"/>
        <v>0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v>0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2"/>
        <v>0</v>
      </c>
      <c r="H62" s="41">
        <f t="shared" si="0"/>
        <v>0</v>
      </c>
      <c r="I62" s="41">
        <f t="shared" si="1"/>
        <v>0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v>0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2"/>
        <v>0</v>
      </c>
      <c r="H63" s="41">
        <f t="shared" si="0"/>
        <v>0</v>
      </c>
      <c r="I63" s="41">
        <f t="shared" si="1"/>
        <v>0</v>
      </c>
      <c r="K63" s="60" t="s">
        <v>351</v>
      </c>
      <c r="L63" s="20">
        <v>0</v>
      </c>
    </row>
    <row r="64" spans="1:12" x14ac:dyDescent="0.35">
      <c r="A64" s="60" t="s">
        <v>331</v>
      </c>
      <c r="B64" s="19">
        <v>0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2"/>
        <v>0</v>
      </c>
      <c r="H64" s="41">
        <f t="shared" si="0"/>
        <v>0</v>
      </c>
      <c r="I64" s="41">
        <f t="shared" si="1"/>
        <v>0</v>
      </c>
      <c r="K64" s="60" t="s">
        <v>355</v>
      </c>
      <c r="L64" s="20">
        <v>0</v>
      </c>
    </row>
    <row r="65" spans="1:12" x14ac:dyDescent="0.35">
      <c r="A65" s="60" t="s">
        <v>335</v>
      </c>
      <c r="B65" s="19">
        <v>0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2"/>
        <v>0</v>
      </c>
      <c r="H65" s="41">
        <f t="shared" si="0"/>
        <v>0</v>
      </c>
      <c r="I65" s="41">
        <f t="shared" si="1"/>
        <v>0</v>
      </c>
      <c r="K65" s="59" t="s">
        <v>357</v>
      </c>
      <c r="L65" s="20">
        <v>0</v>
      </c>
    </row>
    <row r="66" spans="1:12" x14ac:dyDescent="0.35">
      <c r="A66" s="59" t="s">
        <v>337</v>
      </c>
      <c r="B66" s="19">
        <v>0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2"/>
        <v>0</v>
      </c>
      <c r="H66" s="41">
        <f t="shared" si="0"/>
        <v>0</v>
      </c>
      <c r="I66" s="41">
        <f t="shared" si="1"/>
        <v>0</v>
      </c>
      <c r="K66" s="59" t="s">
        <v>365</v>
      </c>
      <c r="L66" s="20">
        <v>0</v>
      </c>
    </row>
    <row r="67" spans="1:12" x14ac:dyDescent="0.35">
      <c r="A67" s="60" t="s">
        <v>341</v>
      </c>
      <c r="B67" s="19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3">G67*E67</f>
        <v>0</v>
      </c>
      <c r="I67" s="41">
        <f t="shared" ref="I67:I130" si="4">G67*F67</f>
        <v>0</v>
      </c>
      <c r="K67" s="60" t="s">
        <v>367</v>
      </c>
      <c r="L67" s="20">
        <v>0</v>
      </c>
    </row>
    <row r="68" spans="1:12" x14ac:dyDescent="0.35">
      <c r="A68" s="59" t="s">
        <v>345</v>
      </c>
      <c r="B68" s="19"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3"/>
        <v>0</v>
      </c>
      <c r="I68" s="41">
        <f t="shared" si="4"/>
        <v>0</v>
      </c>
      <c r="K68" s="59" t="s">
        <v>369</v>
      </c>
      <c r="L68" s="20">
        <v>0</v>
      </c>
    </row>
    <row r="69" spans="1:12" x14ac:dyDescent="0.35">
      <c r="A69" s="59" t="s">
        <v>349</v>
      </c>
      <c r="B69" s="19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3"/>
        <v>0</v>
      </c>
      <c r="I69" s="41">
        <f t="shared" si="4"/>
        <v>0</v>
      </c>
      <c r="K69" s="59" t="s">
        <v>385</v>
      </c>
      <c r="L69" s="20">
        <v>0</v>
      </c>
    </row>
    <row r="70" spans="1:12" x14ac:dyDescent="0.35">
      <c r="A70" s="60" t="s">
        <v>351</v>
      </c>
      <c r="B70" s="19">
        <v>0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5">(B70*D70)/C70</f>
        <v>0</v>
      </c>
      <c r="H70" s="41">
        <f t="shared" si="3"/>
        <v>0</v>
      </c>
      <c r="I70" s="41">
        <f t="shared" si="4"/>
        <v>0</v>
      </c>
      <c r="K70" s="60" t="s">
        <v>387</v>
      </c>
      <c r="L70" s="20">
        <v>0</v>
      </c>
    </row>
    <row r="71" spans="1:12" x14ac:dyDescent="0.35">
      <c r="A71" s="60" t="s">
        <v>353</v>
      </c>
      <c r="B71" s="19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3"/>
        <v>0</v>
      </c>
      <c r="I71" s="41">
        <f t="shared" si="4"/>
        <v>0</v>
      </c>
      <c r="K71" s="59" t="s">
        <v>389</v>
      </c>
      <c r="L71" s="20">
        <v>0</v>
      </c>
    </row>
    <row r="72" spans="1:12" x14ac:dyDescent="0.35">
      <c r="A72" s="60" t="s">
        <v>355</v>
      </c>
      <c r="B72" s="19">
        <v>0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5"/>
        <v>0</v>
      </c>
      <c r="H72" s="41">
        <f t="shared" si="3"/>
        <v>0</v>
      </c>
      <c r="I72" s="41">
        <f t="shared" si="4"/>
        <v>0</v>
      </c>
      <c r="K72" s="60" t="s">
        <v>391</v>
      </c>
      <c r="L72" s="20">
        <v>921500</v>
      </c>
    </row>
    <row r="73" spans="1:12" x14ac:dyDescent="0.35">
      <c r="A73" s="59" t="s">
        <v>357</v>
      </c>
      <c r="B73" s="19">
        <v>0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5"/>
        <v>0</v>
      </c>
      <c r="H73" s="41">
        <f t="shared" si="3"/>
        <v>0</v>
      </c>
      <c r="I73" s="41">
        <f t="shared" si="4"/>
        <v>0</v>
      </c>
      <c r="K73" s="59" t="s">
        <v>393</v>
      </c>
      <c r="L73" s="20">
        <v>0</v>
      </c>
    </row>
    <row r="74" spans="1:12" x14ac:dyDescent="0.35">
      <c r="A74" s="59" t="s">
        <v>359</v>
      </c>
      <c r="B74" s="19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3"/>
        <v>0</v>
      </c>
      <c r="I74" s="41">
        <f t="shared" si="4"/>
        <v>0</v>
      </c>
      <c r="K74" s="60" t="s">
        <v>395</v>
      </c>
      <c r="L74" s="20">
        <v>0</v>
      </c>
    </row>
    <row r="75" spans="1:12" x14ac:dyDescent="0.35">
      <c r="A75" s="59" t="s">
        <v>361</v>
      </c>
      <c r="B75" s="19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3"/>
        <v>0</v>
      </c>
      <c r="I75" s="41">
        <f t="shared" si="4"/>
        <v>0</v>
      </c>
      <c r="K75" s="60" t="s">
        <v>403</v>
      </c>
      <c r="L75" s="20">
        <v>0</v>
      </c>
    </row>
    <row r="76" spans="1:12" x14ac:dyDescent="0.35">
      <c r="A76" s="59" t="s">
        <v>365</v>
      </c>
      <c r="B76" s="19">
        <v>0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5"/>
        <v>0</v>
      </c>
      <c r="H76" s="41">
        <f t="shared" si="3"/>
        <v>0</v>
      </c>
      <c r="I76" s="41">
        <f t="shared" si="4"/>
        <v>0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v>0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5"/>
        <v>0</v>
      </c>
      <c r="H77" s="41">
        <f t="shared" si="3"/>
        <v>0</v>
      </c>
      <c r="I77" s="41">
        <f t="shared" si="4"/>
        <v>0</v>
      </c>
      <c r="K77" s="59" t="s">
        <v>409</v>
      </c>
      <c r="L77" s="20">
        <v>0</v>
      </c>
    </row>
    <row r="78" spans="1:12" x14ac:dyDescent="0.35">
      <c r="A78" s="59" t="s">
        <v>369</v>
      </c>
      <c r="B78" s="19">
        <v>0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5"/>
        <v>0</v>
      </c>
      <c r="H78" s="41">
        <f t="shared" si="3"/>
        <v>0</v>
      </c>
      <c r="I78" s="41">
        <f t="shared" si="4"/>
        <v>0</v>
      </c>
      <c r="K78" s="60" t="s">
        <v>411</v>
      </c>
      <c r="L78" s="20">
        <v>0</v>
      </c>
    </row>
    <row r="79" spans="1:12" x14ac:dyDescent="0.35">
      <c r="A79" s="59" t="s">
        <v>375</v>
      </c>
      <c r="B79" s="19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3"/>
        <v>0</v>
      </c>
      <c r="I79" s="41">
        <f t="shared" si="4"/>
        <v>0</v>
      </c>
      <c r="K79" s="60" t="s">
        <v>419</v>
      </c>
      <c r="L79" s="20">
        <v>0</v>
      </c>
    </row>
    <row r="80" spans="1:12" x14ac:dyDescent="0.35">
      <c r="A80" s="59" t="s">
        <v>377</v>
      </c>
      <c r="B80" s="19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3"/>
        <v>0</v>
      </c>
      <c r="I80" s="41">
        <f t="shared" si="4"/>
        <v>0</v>
      </c>
      <c r="K80" s="60" t="s">
        <v>415</v>
      </c>
      <c r="L80" s="20">
        <v>0</v>
      </c>
    </row>
    <row r="81" spans="1:12" x14ac:dyDescent="0.35">
      <c r="A81" s="59" t="s">
        <v>381</v>
      </c>
      <c r="B81" s="19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3"/>
        <v>0</v>
      </c>
      <c r="I81" s="41">
        <f t="shared" si="4"/>
        <v>0</v>
      </c>
      <c r="K81" s="59" t="s">
        <v>417</v>
      </c>
      <c r="L81" s="20">
        <v>0</v>
      </c>
    </row>
    <row r="82" spans="1:12" x14ac:dyDescent="0.35">
      <c r="A82" s="59" t="s">
        <v>385</v>
      </c>
      <c r="B82" s="19">
        <v>0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5"/>
        <v>0</v>
      </c>
      <c r="H82" s="41">
        <f t="shared" si="3"/>
        <v>0</v>
      </c>
      <c r="I82" s="41">
        <f t="shared" si="4"/>
        <v>0</v>
      </c>
      <c r="K82" s="59" t="s">
        <v>405</v>
      </c>
      <c r="L82" s="20">
        <v>0</v>
      </c>
    </row>
    <row r="83" spans="1:12" x14ac:dyDescent="0.35">
      <c r="A83" s="60" t="s">
        <v>387</v>
      </c>
      <c r="B83" s="19">
        <v>0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5"/>
        <v>0</v>
      </c>
      <c r="H83" s="41">
        <f t="shared" si="3"/>
        <v>0</v>
      </c>
      <c r="I83" s="41">
        <f t="shared" si="4"/>
        <v>0</v>
      </c>
      <c r="K83" s="59" t="s">
        <v>421</v>
      </c>
      <c r="L83" s="20">
        <v>0</v>
      </c>
    </row>
    <row r="84" spans="1:12" x14ac:dyDescent="0.35">
      <c r="A84" s="59" t="s">
        <v>389</v>
      </c>
      <c r="B84" s="19">
        <v>0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5"/>
        <v>0</v>
      </c>
      <c r="H84" s="41">
        <f t="shared" si="3"/>
        <v>0</v>
      </c>
      <c r="I84" s="41">
        <f t="shared" si="4"/>
        <v>0</v>
      </c>
      <c r="K84" s="60" t="s">
        <v>423</v>
      </c>
      <c r="L84" s="20">
        <v>1000</v>
      </c>
    </row>
    <row r="85" spans="1:12" x14ac:dyDescent="0.35">
      <c r="A85" s="60" t="s">
        <v>391</v>
      </c>
      <c r="B85" s="20">
        <v>921500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5"/>
        <v>6.7022155499091665E-4</v>
      </c>
      <c r="H85" s="41">
        <f t="shared" si="3"/>
        <v>15079.984987295624</v>
      </c>
      <c r="I85" s="41">
        <f t="shared" si="4"/>
        <v>160518.06242032454</v>
      </c>
      <c r="K85" s="59" t="s">
        <v>425</v>
      </c>
      <c r="L85" s="20">
        <v>0</v>
      </c>
    </row>
    <row r="86" spans="1:12" x14ac:dyDescent="0.35">
      <c r="A86" s="59" t="s">
        <v>393</v>
      </c>
      <c r="B86" s="19">
        <v>0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5"/>
        <v>0</v>
      </c>
      <c r="H86" s="41">
        <f t="shared" si="3"/>
        <v>0</v>
      </c>
      <c r="I86" s="41">
        <f t="shared" si="4"/>
        <v>0</v>
      </c>
      <c r="K86" s="60" t="s">
        <v>431</v>
      </c>
      <c r="L86" s="20">
        <v>0</v>
      </c>
    </row>
    <row r="87" spans="1:12" x14ac:dyDescent="0.35">
      <c r="A87" s="60" t="s">
        <v>395</v>
      </c>
      <c r="B87" s="19">
        <v>0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5"/>
        <v>0</v>
      </c>
      <c r="H87" s="41">
        <f t="shared" si="3"/>
        <v>0</v>
      </c>
      <c r="I87" s="41">
        <f t="shared" si="4"/>
        <v>0</v>
      </c>
      <c r="K87" s="60" t="s">
        <v>435</v>
      </c>
      <c r="L87" s="20">
        <v>0</v>
      </c>
    </row>
    <row r="88" spans="1:12" x14ac:dyDescent="0.35">
      <c r="A88" s="60" t="s">
        <v>403</v>
      </c>
      <c r="B88" s="19">
        <v>0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5"/>
        <v>0</v>
      </c>
      <c r="H88" s="41">
        <f t="shared" si="3"/>
        <v>0</v>
      </c>
      <c r="I88" s="41">
        <f t="shared" si="4"/>
        <v>0</v>
      </c>
      <c r="K88" s="59" t="s">
        <v>437</v>
      </c>
      <c r="L88" s="20">
        <v>0</v>
      </c>
    </row>
    <row r="89" spans="1:12" x14ac:dyDescent="0.35">
      <c r="A89" s="60" t="s">
        <v>407</v>
      </c>
      <c r="B89" s="19"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5"/>
        <v>0</v>
      </c>
      <c r="H89" s="41">
        <f t="shared" si="3"/>
        <v>0</v>
      </c>
      <c r="I89" s="41">
        <f t="shared" si="4"/>
        <v>0</v>
      </c>
      <c r="K89" s="60" t="s">
        <v>439</v>
      </c>
      <c r="L89" s="20">
        <v>0</v>
      </c>
    </row>
    <row r="90" spans="1:12" x14ac:dyDescent="0.35">
      <c r="A90" s="59" t="s">
        <v>409</v>
      </c>
      <c r="B90" s="19">
        <v>0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5"/>
        <v>0</v>
      </c>
      <c r="H90" s="41">
        <f t="shared" si="3"/>
        <v>0</v>
      </c>
      <c r="I90" s="41">
        <f t="shared" si="4"/>
        <v>0</v>
      </c>
      <c r="K90" s="59" t="s">
        <v>441</v>
      </c>
      <c r="L90" s="20">
        <v>0</v>
      </c>
    </row>
    <row r="91" spans="1:12" x14ac:dyDescent="0.35">
      <c r="A91" s="60" t="s">
        <v>411</v>
      </c>
      <c r="B91" s="19">
        <v>0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5"/>
        <v>0</v>
      </c>
      <c r="H91" s="41">
        <f t="shared" si="3"/>
        <v>0</v>
      </c>
      <c r="I91" s="41">
        <f t="shared" si="4"/>
        <v>0</v>
      </c>
      <c r="K91" s="60" t="s">
        <v>443</v>
      </c>
      <c r="L91" s="20">
        <v>0</v>
      </c>
    </row>
    <row r="92" spans="1:12" x14ac:dyDescent="0.35">
      <c r="A92" s="60" t="s">
        <v>419</v>
      </c>
      <c r="B92" s="19">
        <v>0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5"/>
        <v>0</v>
      </c>
      <c r="H92" s="41">
        <f t="shared" si="3"/>
        <v>0</v>
      </c>
      <c r="I92" s="41">
        <f t="shared" si="4"/>
        <v>0</v>
      </c>
      <c r="K92" s="59" t="s">
        <v>445</v>
      </c>
      <c r="L92" s="20">
        <v>0</v>
      </c>
    </row>
    <row r="93" spans="1:12" x14ac:dyDescent="0.35">
      <c r="A93" s="60" t="s">
        <v>413</v>
      </c>
      <c r="B93" s="19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3"/>
        <v>0</v>
      </c>
      <c r="I93" s="41">
        <f t="shared" si="4"/>
        <v>0</v>
      </c>
      <c r="K93" s="60" t="s">
        <v>447</v>
      </c>
      <c r="L93" s="20">
        <v>0</v>
      </c>
    </row>
    <row r="94" spans="1:12" x14ac:dyDescent="0.35">
      <c r="A94" s="60" t="s">
        <v>415</v>
      </c>
      <c r="B94" s="19">
        <v>0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5"/>
        <v>0</v>
      </c>
      <c r="H94" s="41">
        <f t="shared" si="3"/>
        <v>0</v>
      </c>
      <c r="I94" s="41">
        <f t="shared" si="4"/>
        <v>0</v>
      </c>
      <c r="K94" s="59" t="s">
        <v>449</v>
      </c>
      <c r="L94" s="20">
        <v>0</v>
      </c>
    </row>
    <row r="95" spans="1:12" x14ac:dyDescent="0.35">
      <c r="A95" s="59" t="s">
        <v>417</v>
      </c>
      <c r="B95" s="19">
        <v>0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5"/>
        <v>0</v>
      </c>
      <c r="H95" s="41">
        <f t="shared" si="3"/>
        <v>0</v>
      </c>
      <c r="I95" s="41">
        <f t="shared" si="4"/>
        <v>0</v>
      </c>
      <c r="K95" s="60" t="s">
        <v>455</v>
      </c>
      <c r="L95" s="20">
        <v>0</v>
      </c>
    </row>
    <row r="96" spans="1:12" x14ac:dyDescent="0.35">
      <c r="A96" s="59" t="s">
        <v>405</v>
      </c>
      <c r="B96" s="19">
        <v>0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5"/>
        <v>0</v>
      </c>
      <c r="H96" s="41">
        <f t="shared" si="3"/>
        <v>0</v>
      </c>
      <c r="I96" s="41">
        <f t="shared" si="4"/>
        <v>0</v>
      </c>
      <c r="K96" s="59" t="s">
        <v>457</v>
      </c>
      <c r="L96" s="20">
        <v>0</v>
      </c>
    </row>
    <row r="97" spans="1:12" x14ac:dyDescent="0.35">
      <c r="A97" s="59" t="s">
        <v>421</v>
      </c>
      <c r="B97" s="19">
        <v>0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5"/>
        <v>0</v>
      </c>
      <c r="H97" s="41">
        <f t="shared" si="3"/>
        <v>0</v>
      </c>
      <c r="I97" s="41">
        <f t="shared" si="4"/>
        <v>0</v>
      </c>
      <c r="K97" s="60" t="s">
        <v>459</v>
      </c>
      <c r="L97" s="20">
        <v>0</v>
      </c>
    </row>
    <row r="98" spans="1:12" x14ac:dyDescent="0.35">
      <c r="A98" s="60" t="s">
        <v>423</v>
      </c>
      <c r="B98" s="20">
        <v>1000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5"/>
        <v>3.8933036711063068E-6</v>
      </c>
      <c r="H98" s="41">
        <f t="shared" si="3"/>
        <v>13.043127933934768</v>
      </c>
      <c r="I98" s="41">
        <f t="shared" si="4"/>
        <v>643.75832265315648</v>
      </c>
      <c r="K98" s="59" t="s">
        <v>461</v>
      </c>
      <c r="L98" s="20">
        <v>0</v>
      </c>
    </row>
    <row r="99" spans="1:12" x14ac:dyDescent="0.35">
      <c r="A99" s="59" t="s">
        <v>425</v>
      </c>
      <c r="B99" s="19">
        <v>0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5"/>
        <v>0</v>
      </c>
      <c r="H99" s="41">
        <f t="shared" si="3"/>
        <v>0</v>
      </c>
      <c r="I99" s="41">
        <f t="shared" si="4"/>
        <v>0</v>
      </c>
      <c r="K99" s="60" t="s">
        <v>463</v>
      </c>
      <c r="L99" s="20">
        <v>0</v>
      </c>
    </row>
    <row r="100" spans="1:12" x14ac:dyDescent="0.35">
      <c r="A100" s="60" t="s">
        <v>431</v>
      </c>
      <c r="B100" s="19">
        <v>0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5"/>
        <v>0</v>
      </c>
      <c r="H100" s="41">
        <f t="shared" si="3"/>
        <v>0</v>
      </c>
      <c r="I100" s="41">
        <f t="shared" si="4"/>
        <v>0</v>
      </c>
      <c r="K100" s="85" t="s">
        <v>467</v>
      </c>
      <c r="L100" s="86">
        <v>0</v>
      </c>
    </row>
    <row r="101" spans="1:12" x14ac:dyDescent="0.35">
      <c r="A101" s="60" t="s">
        <v>435</v>
      </c>
      <c r="B101" s="19">
        <v>0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5"/>
        <v>0</v>
      </c>
      <c r="H101" s="41">
        <f t="shared" si="3"/>
        <v>0</v>
      </c>
      <c r="I101" s="41">
        <f t="shared" si="4"/>
        <v>0</v>
      </c>
      <c r="K101" s="60" t="s">
        <v>471</v>
      </c>
      <c r="L101" s="20">
        <v>0</v>
      </c>
    </row>
    <row r="102" spans="1:12" x14ac:dyDescent="0.35">
      <c r="A102" s="60" t="s">
        <v>439</v>
      </c>
      <c r="B102" s="19">
        <v>0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5"/>
        <v>0</v>
      </c>
      <c r="H102" s="41">
        <f t="shared" si="3"/>
        <v>0</v>
      </c>
      <c r="I102" s="41">
        <f t="shared" si="4"/>
        <v>0</v>
      </c>
      <c r="K102" s="59" t="s">
        <v>473</v>
      </c>
      <c r="L102" s="20">
        <v>0</v>
      </c>
    </row>
    <row r="103" spans="1:12" x14ac:dyDescent="0.35">
      <c r="A103" s="59" t="s">
        <v>441</v>
      </c>
      <c r="B103" s="19">
        <v>0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5"/>
        <v>0</v>
      </c>
      <c r="H103" s="41">
        <f t="shared" si="3"/>
        <v>0</v>
      </c>
      <c r="I103" s="41">
        <f t="shared" si="4"/>
        <v>0</v>
      </c>
      <c r="K103" s="60" t="s">
        <v>475</v>
      </c>
      <c r="L103" s="20">
        <v>0</v>
      </c>
    </row>
    <row r="104" spans="1:12" x14ac:dyDescent="0.35">
      <c r="A104" s="60" t="s">
        <v>443</v>
      </c>
      <c r="B104" s="19">
        <v>0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5"/>
        <v>0</v>
      </c>
      <c r="H104" s="41">
        <f t="shared" si="3"/>
        <v>0</v>
      </c>
      <c r="I104" s="41">
        <f t="shared" si="4"/>
        <v>0</v>
      </c>
      <c r="K104" s="60" t="s">
        <v>479</v>
      </c>
      <c r="L104" s="20">
        <v>0</v>
      </c>
    </row>
    <row r="105" spans="1:12" x14ac:dyDescent="0.35">
      <c r="A105" s="59" t="s">
        <v>445</v>
      </c>
      <c r="B105" s="19">
        <v>0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5"/>
        <v>0</v>
      </c>
      <c r="H105" s="41">
        <f t="shared" si="3"/>
        <v>0</v>
      </c>
      <c r="I105" s="41">
        <f t="shared" si="4"/>
        <v>0</v>
      </c>
      <c r="K105" s="60" t="s">
        <v>483</v>
      </c>
      <c r="L105" s="20">
        <v>0</v>
      </c>
    </row>
    <row r="106" spans="1:12" x14ac:dyDescent="0.35">
      <c r="A106" s="60" t="s">
        <v>447</v>
      </c>
      <c r="B106" s="19">
        <v>0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5"/>
        <v>0</v>
      </c>
      <c r="H106" s="41">
        <f t="shared" si="3"/>
        <v>0</v>
      </c>
      <c r="I106" s="41">
        <f t="shared" si="4"/>
        <v>0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v>0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5"/>
        <v>0</v>
      </c>
      <c r="H107" s="41">
        <f t="shared" si="3"/>
        <v>0</v>
      </c>
      <c r="I107" s="41">
        <f t="shared" si="4"/>
        <v>0</v>
      </c>
      <c r="K107" s="60" t="s">
        <v>487</v>
      </c>
      <c r="L107" s="20">
        <v>0</v>
      </c>
    </row>
    <row r="108" spans="1:12" x14ac:dyDescent="0.35">
      <c r="A108" s="59" t="s">
        <v>451</v>
      </c>
      <c r="B108" s="19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3"/>
        <v>0</v>
      </c>
      <c r="I108" s="41">
        <f t="shared" si="4"/>
        <v>0</v>
      </c>
      <c r="K108" s="60" t="s">
        <v>491</v>
      </c>
      <c r="L108" s="20">
        <v>0</v>
      </c>
    </row>
    <row r="109" spans="1:12" x14ac:dyDescent="0.35">
      <c r="A109" s="60" t="s">
        <v>455</v>
      </c>
      <c r="B109" s="19">
        <v>0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5"/>
        <v>0</v>
      </c>
      <c r="H109" s="41">
        <f t="shared" si="3"/>
        <v>0</v>
      </c>
      <c r="I109" s="41">
        <f t="shared" si="4"/>
        <v>0</v>
      </c>
      <c r="K109" s="59" t="s">
        <v>493</v>
      </c>
      <c r="L109" s="20">
        <v>0</v>
      </c>
    </row>
    <row r="110" spans="1:12" x14ac:dyDescent="0.35">
      <c r="A110" s="59" t="s">
        <v>457</v>
      </c>
      <c r="B110" s="19">
        <v>0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5"/>
        <v>0</v>
      </c>
      <c r="H110" s="41">
        <f t="shared" si="3"/>
        <v>0</v>
      </c>
      <c r="I110" s="41">
        <f t="shared" si="4"/>
        <v>0</v>
      </c>
      <c r="K110" s="60" t="s">
        <v>495</v>
      </c>
      <c r="L110" s="20">
        <v>0</v>
      </c>
    </row>
    <row r="111" spans="1:12" x14ac:dyDescent="0.35">
      <c r="A111" s="60" t="s">
        <v>459</v>
      </c>
      <c r="B111" s="19">
        <v>0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5"/>
        <v>0</v>
      </c>
      <c r="H111" s="41">
        <f t="shared" si="3"/>
        <v>0</v>
      </c>
      <c r="I111" s="41">
        <f t="shared" si="4"/>
        <v>0</v>
      </c>
      <c r="K111" s="59" t="s">
        <v>497</v>
      </c>
      <c r="L111" s="20">
        <v>0</v>
      </c>
    </row>
    <row r="112" spans="1:12" x14ac:dyDescent="0.35">
      <c r="A112" s="59" t="s">
        <v>461</v>
      </c>
      <c r="B112" s="19">
        <v>0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5"/>
        <v>0</v>
      </c>
      <c r="H112" s="41">
        <f t="shared" si="3"/>
        <v>0</v>
      </c>
      <c r="I112" s="41">
        <f t="shared" si="4"/>
        <v>0</v>
      </c>
      <c r="K112" s="61" t="s">
        <v>499</v>
      </c>
      <c r="L112" s="20">
        <v>0</v>
      </c>
    </row>
    <row r="113" spans="1:9" x14ac:dyDescent="0.35">
      <c r="A113" s="60" t="s">
        <v>463</v>
      </c>
      <c r="B113" s="19">
        <v>0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5"/>
        <v>0</v>
      </c>
      <c r="H113" s="41">
        <f t="shared" si="3"/>
        <v>0</v>
      </c>
      <c r="I113" s="41">
        <f t="shared" si="4"/>
        <v>0</v>
      </c>
    </row>
    <row r="114" spans="1:9" x14ac:dyDescent="0.35">
      <c r="A114" s="60" t="s">
        <v>465</v>
      </c>
      <c r="B114" s="19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3"/>
        <v>0</v>
      </c>
      <c r="I114" s="41">
        <f t="shared" si="4"/>
        <v>0</v>
      </c>
    </row>
    <row r="115" spans="1:9" x14ac:dyDescent="0.35">
      <c r="A115" s="60" t="s">
        <v>467</v>
      </c>
      <c r="B115" s="19">
        <v>0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5"/>
        <v>0</v>
      </c>
      <c r="H115" s="41">
        <f t="shared" si="3"/>
        <v>0</v>
      </c>
      <c r="I115" s="41">
        <f t="shared" si="4"/>
        <v>0</v>
      </c>
    </row>
    <row r="116" spans="1:9" x14ac:dyDescent="0.35">
      <c r="A116" s="60" t="s">
        <v>471</v>
      </c>
      <c r="B116" s="19">
        <v>0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5"/>
        <v>0</v>
      </c>
      <c r="H116" s="41">
        <f t="shared" si="3"/>
        <v>0</v>
      </c>
      <c r="I116" s="41">
        <f t="shared" si="4"/>
        <v>0</v>
      </c>
    </row>
    <row r="117" spans="1:9" x14ac:dyDescent="0.35">
      <c r="A117" s="59" t="s">
        <v>473</v>
      </c>
      <c r="B117" s="19">
        <v>0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5"/>
        <v>0</v>
      </c>
      <c r="H117" s="41">
        <f t="shared" si="3"/>
        <v>0</v>
      </c>
      <c r="I117" s="41">
        <f t="shared" si="4"/>
        <v>0</v>
      </c>
    </row>
    <row r="118" spans="1:9" x14ac:dyDescent="0.35">
      <c r="A118" s="60" t="s">
        <v>475</v>
      </c>
      <c r="B118" s="19">
        <v>0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5"/>
        <v>0</v>
      </c>
      <c r="H118" s="41">
        <f t="shared" si="3"/>
        <v>0</v>
      </c>
      <c r="I118" s="41">
        <f t="shared" si="4"/>
        <v>0</v>
      </c>
    </row>
    <row r="119" spans="1:9" x14ac:dyDescent="0.35">
      <c r="A119" s="60" t="s">
        <v>477</v>
      </c>
      <c r="B119" s="19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3"/>
        <v>0</v>
      </c>
      <c r="I119" s="41">
        <f t="shared" si="4"/>
        <v>0</v>
      </c>
    </row>
    <row r="120" spans="1:9" x14ac:dyDescent="0.35">
      <c r="A120" s="60" t="s">
        <v>479</v>
      </c>
      <c r="B120" s="19">
        <v>0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5"/>
        <v>0</v>
      </c>
      <c r="H120" s="41">
        <f t="shared" si="3"/>
        <v>0</v>
      </c>
      <c r="I120" s="41">
        <f t="shared" si="4"/>
        <v>0</v>
      </c>
    </row>
    <row r="121" spans="1:9" x14ac:dyDescent="0.35">
      <c r="A121" s="60" t="s">
        <v>481</v>
      </c>
      <c r="B121" s="19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3"/>
        <v>0</v>
      </c>
      <c r="I121" s="41">
        <f t="shared" si="4"/>
        <v>0</v>
      </c>
    </row>
    <row r="122" spans="1:9" x14ac:dyDescent="0.35">
      <c r="A122" s="60" t="s">
        <v>483</v>
      </c>
      <c r="B122" s="19">
        <v>0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5"/>
        <v>0</v>
      </c>
      <c r="H122" s="41">
        <f t="shared" si="3"/>
        <v>0</v>
      </c>
      <c r="I122" s="41">
        <f t="shared" si="4"/>
        <v>0</v>
      </c>
    </row>
    <row r="123" spans="1:9" x14ac:dyDescent="0.35">
      <c r="A123" s="59" t="s">
        <v>485</v>
      </c>
      <c r="B123" s="19"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5"/>
        <v>0</v>
      </c>
      <c r="H123" s="41">
        <f t="shared" si="3"/>
        <v>0</v>
      </c>
      <c r="I123" s="41">
        <f t="shared" si="4"/>
        <v>0</v>
      </c>
    </row>
    <row r="124" spans="1:9" x14ac:dyDescent="0.35">
      <c r="A124" s="60" t="s">
        <v>487</v>
      </c>
      <c r="B124" s="19">
        <v>0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5"/>
        <v>0</v>
      </c>
      <c r="H124" s="41">
        <f t="shared" si="3"/>
        <v>0</v>
      </c>
      <c r="I124" s="41">
        <f t="shared" si="4"/>
        <v>0</v>
      </c>
    </row>
    <row r="125" spans="1:9" x14ac:dyDescent="0.35">
      <c r="A125" s="60" t="s">
        <v>489</v>
      </c>
      <c r="B125" s="19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3"/>
        <v>0</v>
      </c>
      <c r="I125" s="41">
        <f t="shared" si="4"/>
        <v>0</v>
      </c>
    </row>
    <row r="126" spans="1:9" x14ac:dyDescent="0.35">
      <c r="A126" s="60" t="s">
        <v>491</v>
      </c>
      <c r="B126" s="19">
        <v>0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5"/>
        <v>0</v>
      </c>
      <c r="H126" s="41">
        <f t="shared" si="3"/>
        <v>0</v>
      </c>
      <c r="I126" s="41">
        <f t="shared" si="4"/>
        <v>0</v>
      </c>
    </row>
    <row r="127" spans="1:9" x14ac:dyDescent="0.35">
      <c r="A127" s="59" t="s">
        <v>493</v>
      </c>
      <c r="B127" s="19">
        <v>0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5"/>
        <v>0</v>
      </c>
      <c r="H127" s="41">
        <f t="shared" si="3"/>
        <v>0</v>
      </c>
      <c r="I127" s="41">
        <f t="shared" si="4"/>
        <v>0</v>
      </c>
    </row>
    <row r="128" spans="1:9" x14ac:dyDescent="0.35">
      <c r="A128" s="60" t="s">
        <v>495</v>
      </c>
      <c r="B128" s="19">
        <v>0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5"/>
        <v>0</v>
      </c>
      <c r="H128" s="41">
        <f t="shared" si="3"/>
        <v>0</v>
      </c>
      <c r="I128" s="41">
        <f t="shared" si="4"/>
        <v>0</v>
      </c>
    </row>
    <row r="129" spans="1:9" x14ac:dyDescent="0.35">
      <c r="A129" s="59" t="s">
        <v>497</v>
      </c>
      <c r="B129" s="19">
        <v>0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5"/>
        <v>0</v>
      </c>
      <c r="H129" s="41">
        <f t="shared" si="3"/>
        <v>0</v>
      </c>
      <c r="I129" s="41">
        <f t="shared" si="4"/>
        <v>0</v>
      </c>
    </row>
    <row r="130" spans="1:9" x14ac:dyDescent="0.35">
      <c r="A130" s="61" t="s">
        <v>499</v>
      </c>
      <c r="B130" s="19">
        <v>0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5"/>
        <v>0</v>
      </c>
      <c r="H130" s="41">
        <f t="shared" si="3"/>
        <v>0</v>
      </c>
      <c r="I130" s="41">
        <f t="shared" si="4"/>
        <v>0</v>
      </c>
    </row>
    <row r="132" spans="1:9" x14ac:dyDescent="0.35">
      <c r="E132" s="105">
        <f>SUM(E2:E130)</f>
        <v>1912403892</v>
      </c>
      <c r="F132" s="105">
        <f t="shared" ref="F132:I132" si="6">SUM(F2:F130)</f>
        <v>10037135974</v>
      </c>
      <c r="G132" s="105"/>
      <c r="H132" s="105">
        <f t="shared" si="6"/>
        <v>23545.083557676648</v>
      </c>
      <c r="I132" s="105">
        <f t="shared" si="6"/>
        <v>264189.92167864833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93A-9281-4895-BC25-AD184CB13CAA}">
  <dimension ref="A1:L132"/>
  <sheetViews>
    <sheetView topLeftCell="A27" workbookViewId="0">
      <selection activeCell="A130" sqref="A1:A130"/>
    </sheetView>
  </sheetViews>
  <sheetFormatPr defaultRowHeight="14.5" x14ac:dyDescent="0.35"/>
  <cols>
    <col min="1" max="1" width="35.7265625" bestFit="1" customWidth="1"/>
    <col min="2" max="2" width="14.6328125" style="6" bestFit="1" customWidth="1"/>
    <col min="3" max="3" width="20.453125" bestFit="1" customWidth="1"/>
    <col min="4" max="4" width="12.1796875" bestFit="1" customWidth="1"/>
    <col min="5" max="5" width="14.7265625" bestFit="1" customWidth="1"/>
    <col min="6" max="6" width="15.81640625" bestFit="1" customWidth="1"/>
    <col min="7" max="7" width="11.1796875" customWidth="1"/>
    <col min="8" max="8" width="14.90625" style="16" bestFit="1" customWidth="1"/>
    <col min="9" max="9" width="15.90625" style="16" bestFit="1" customWidth="1"/>
    <col min="12" max="12" width="14.45312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1421066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8.9966105443811369E-4</v>
      </c>
      <c r="H2" s="41">
        <f>G2*E2</f>
        <v>36236.533556081471</v>
      </c>
      <c r="I2" s="41">
        <f>G2*F2</f>
        <v>45574.655436727313</v>
      </c>
      <c r="K2" s="58" t="s">
        <v>191</v>
      </c>
      <c r="L2" s="19">
        <v>1421066</v>
      </c>
    </row>
    <row r="3" spans="1:12" x14ac:dyDescent="0.35">
      <c r="A3" s="58" t="s">
        <v>193</v>
      </c>
      <c r="B3" s="19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427431</v>
      </c>
    </row>
    <row r="4" spans="1:12" x14ac:dyDescent="0.35">
      <c r="A4" s="60" t="s">
        <v>195</v>
      </c>
      <c r="B4" s="19">
        <f t="shared" ref="B3:B66" si="2">VLOOKUP(A4,$K$1:$L$112,2,FALSE)</f>
        <v>427431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1.7387227942543789E-3</v>
      </c>
      <c r="H4" s="41">
        <f t="shared" si="0"/>
        <v>46076.154047741038</v>
      </c>
      <c r="I4" s="41">
        <f t="shared" si="1"/>
        <v>59464.319563499761</v>
      </c>
      <c r="K4" s="60" t="s">
        <v>203</v>
      </c>
      <c r="L4" s="20">
        <v>346189</v>
      </c>
    </row>
    <row r="5" spans="1:12" x14ac:dyDescent="0.35">
      <c r="A5" s="60" t="s">
        <v>199</v>
      </c>
      <c r="B5" s="19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584210</v>
      </c>
    </row>
    <row r="6" spans="1:12" x14ac:dyDescent="0.35">
      <c r="A6" s="60" t="s">
        <v>201</v>
      </c>
      <c r="B6" s="19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346189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8.4649266935798312E-4</v>
      </c>
      <c r="H7" s="41">
        <f t="shared" si="0"/>
        <v>11202.358705368482</v>
      </c>
      <c r="I7" s="41">
        <f t="shared" si="1"/>
        <v>11202.358705368482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584210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8.0800106717335719E-4</v>
      </c>
      <c r="H8" s="41">
        <f t="shared" si="0"/>
        <v>1624.8545940386659</v>
      </c>
      <c r="I8" s="41">
        <f t="shared" si="1"/>
        <v>13118.265774046085</v>
      </c>
      <c r="K8" s="60" t="s">
        <v>211</v>
      </c>
      <c r="L8" s="20">
        <v>663236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1882677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14583025</v>
      </c>
    </row>
    <row r="11" spans="1:12" x14ac:dyDescent="0.35">
      <c r="A11" s="60" t="s">
        <v>211</v>
      </c>
      <c r="B11" s="19">
        <f t="shared" si="2"/>
        <v>663236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1.5565318953806896E-3</v>
      </c>
      <c r="H11" s="41">
        <f t="shared" si="0"/>
        <v>38931.387398205363</v>
      </c>
      <c r="I11" s="41">
        <f t="shared" si="1"/>
        <v>72371.450122463575</v>
      </c>
      <c r="K11" s="59" t="s">
        <v>217</v>
      </c>
      <c r="L11" s="20">
        <v>423039</v>
      </c>
    </row>
    <row r="12" spans="1:12" x14ac:dyDescent="0.35">
      <c r="A12" s="59" t="s">
        <v>213</v>
      </c>
      <c r="B12" s="19">
        <f t="shared" si="2"/>
        <v>1882677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1.9894120600431821E-3</v>
      </c>
      <c r="H12" s="41">
        <f t="shared" si="0"/>
        <v>102382.07572143932</v>
      </c>
      <c r="I12" s="41">
        <f t="shared" si="1"/>
        <v>185458.32982978251</v>
      </c>
      <c r="K12" s="60" t="s">
        <v>219</v>
      </c>
      <c r="L12" s="20">
        <v>214817</v>
      </c>
    </row>
    <row r="13" spans="1:12" x14ac:dyDescent="0.35">
      <c r="A13" s="60" t="s">
        <v>215</v>
      </c>
      <c r="B13" s="19">
        <f t="shared" si="2"/>
        <v>14583025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2.0378855154723045E-2</v>
      </c>
      <c r="H13" s="41">
        <f t="shared" si="0"/>
        <v>38269.880051012653</v>
      </c>
      <c r="I13" s="41">
        <f t="shared" si="1"/>
        <v>38269.880051012653</v>
      </c>
      <c r="K13" s="59" t="s">
        <v>225</v>
      </c>
      <c r="L13" s="20">
        <v>123</v>
      </c>
    </row>
    <row r="14" spans="1:12" x14ac:dyDescent="0.35">
      <c r="A14" s="59" t="s">
        <v>217</v>
      </c>
      <c r="B14" s="19">
        <f t="shared" si="2"/>
        <v>423039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9.9798368738776935E-4</v>
      </c>
      <c r="H14" s="41">
        <f t="shared" si="0"/>
        <v>1037.90303488328</v>
      </c>
      <c r="I14" s="41">
        <f t="shared" si="1"/>
        <v>25499.481196444896</v>
      </c>
      <c r="K14" s="60" t="s">
        <v>227</v>
      </c>
      <c r="L14" s="20">
        <v>202307</v>
      </c>
    </row>
    <row r="15" spans="1:12" x14ac:dyDescent="0.35">
      <c r="A15" s="60" t="s">
        <v>219</v>
      </c>
      <c r="B15" s="19">
        <f t="shared" si="2"/>
        <v>214817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3.5518525468166459E-4</v>
      </c>
      <c r="H15" s="41">
        <f t="shared" si="0"/>
        <v>327.09436325940112</v>
      </c>
      <c r="I15" s="41">
        <f t="shared" si="1"/>
        <v>327.09436325940112</v>
      </c>
      <c r="K15" s="52" t="s">
        <v>229</v>
      </c>
      <c r="L15" s="20">
        <v>17</v>
      </c>
    </row>
    <row r="16" spans="1:12" x14ac:dyDescent="0.35">
      <c r="A16" s="59" t="s">
        <v>225</v>
      </c>
      <c r="B16" s="19">
        <f t="shared" si="2"/>
        <v>123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3.4780701869339329E-6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3232336</v>
      </c>
    </row>
    <row r="17" spans="1:12" x14ac:dyDescent="0.35">
      <c r="A17" s="60" t="s">
        <v>227</v>
      </c>
      <c r="B17" s="19">
        <f t="shared" si="2"/>
        <v>202307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2.8976727572862295E-4</v>
      </c>
      <c r="H17" s="41">
        <f t="shared" si="0"/>
        <v>316.14537037275096</v>
      </c>
      <c r="I17" s="41">
        <f t="shared" si="1"/>
        <v>316.14537037275096</v>
      </c>
      <c r="K17" s="59" t="s">
        <v>233</v>
      </c>
      <c r="L17" s="20">
        <v>115505</v>
      </c>
    </row>
    <row r="18" spans="1:12" x14ac:dyDescent="0.35">
      <c r="A18" s="52" t="s">
        <v>229</v>
      </c>
      <c r="B18" s="19">
        <f t="shared" si="2"/>
        <v>17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2.4176714620140708E-5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404755</v>
      </c>
    </row>
    <row r="19" spans="1:12" x14ac:dyDescent="0.35">
      <c r="A19" s="52" t="s">
        <v>231</v>
      </c>
      <c r="B19" s="19">
        <f t="shared" si="2"/>
        <v>3232336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3.029546510633602E-3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14332134</v>
      </c>
    </row>
    <row r="20" spans="1:12" x14ac:dyDescent="0.35">
      <c r="A20" s="59" t="s">
        <v>233</v>
      </c>
      <c r="B20" s="19">
        <f t="shared" si="2"/>
        <v>115505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9.6694833224329627E-4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19102692</v>
      </c>
    </row>
    <row r="21" spans="1:12" x14ac:dyDescent="0.35">
      <c r="A21" s="60" t="s">
        <v>235</v>
      </c>
      <c r="B21" s="19">
        <f t="shared" si="2"/>
        <v>404755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1.4379704069306981E-3</v>
      </c>
      <c r="H21" s="41">
        <f t="shared" si="0"/>
        <v>550.48814509243061</v>
      </c>
      <c r="I21" s="41">
        <f t="shared" si="1"/>
        <v>550.48814509243061</v>
      </c>
      <c r="K21" s="59" t="s">
        <v>253</v>
      </c>
      <c r="L21" s="20">
        <v>425588</v>
      </c>
    </row>
    <row r="22" spans="1:12" x14ac:dyDescent="0.35">
      <c r="A22" s="59" t="s">
        <v>237</v>
      </c>
      <c r="B22" s="19">
        <f t="shared" si="2"/>
        <v>14332134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4.7217599137237734E-2</v>
      </c>
      <c r="H22" s="41">
        <f t="shared" si="0"/>
        <v>1534571.9719602263</v>
      </c>
      <c r="I22" s="41">
        <f t="shared" si="1"/>
        <v>16016209.62735104</v>
      </c>
      <c r="K22" s="60" t="s">
        <v>255</v>
      </c>
      <c r="L22" s="20">
        <v>16483776</v>
      </c>
    </row>
    <row r="23" spans="1:12" x14ac:dyDescent="0.35">
      <c r="A23" s="60" t="s">
        <v>243</v>
      </c>
      <c r="B23" s="19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1436346</v>
      </c>
    </row>
    <row r="24" spans="1:12" x14ac:dyDescent="0.35">
      <c r="A24" s="59" t="s">
        <v>247</v>
      </c>
      <c r="B24" s="19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457975</v>
      </c>
    </row>
    <row r="25" spans="1:12" x14ac:dyDescent="0.35">
      <c r="A25" s="60" t="s">
        <v>251</v>
      </c>
      <c r="B25" s="19">
        <f t="shared" si="2"/>
        <v>19102692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1.5202298439458441E-2</v>
      </c>
      <c r="H25" s="41">
        <f t="shared" si="0"/>
        <v>400363.93112696765</v>
      </c>
      <c r="I25" s="41">
        <f t="shared" si="1"/>
        <v>2287181.9996419125</v>
      </c>
      <c r="K25" s="59" t="s">
        <v>261</v>
      </c>
      <c r="L25" s="20">
        <v>271602</v>
      </c>
    </row>
    <row r="26" spans="1:12" x14ac:dyDescent="0.35">
      <c r="A26" s="59" t="s">
        <v>253</v>
      </c>
      <c r="B26" s="19">
        <f t="shared" si="2"/>
        <v>425588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1.0066069240212956E-3</v>
      </c>
      <c r="H26" s="41">
        <f t="shared" si="0"/>
        <v>6.0517208272160294</v>
      </c>
      <c r="I26" s="41">
        <f t="shared" si="1"/>
        <v>21.039091318969099</v>
      </c>
      <c r="K26" s="60" t="s">
        <v>263</v>
      </c>
      <c r="L26" s="20">
        <v>3852775</v>
      </c>
    </row>
    <row r="27" spans="1:12" x14ac:dyDescent="0.35">
      <c r="A27" s="60" t="s">
        <v>255</v>
      </c>
      <c r="B27" s="19">
        <f t="shared" si="2"/>
        <v>16483776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7.4912746426889654E-3</v>
      </c>
      <c r="H27" s="41">
        <f t="shared" si="0"/>
        <v>135592.07103267027</v>
      </c>
      <c r="I27" s="41">
        <f t="shared" si="1"/>
        <v>1211339.1097228057</v>
      </c>
      <c r="K27" s="59" t="s">
        <v>265</v>
      </c>
      <c r="L27" s="20">
        <v>119494</v>
      </c>
    </row>
    <row r="28" spans="1:12" x14ac:dyDescent="0.35">
      <c r="A28" s="59" t="s">
        <v>257</v>
      </c>
      <c r="B28" s="19">
        <f t="shared" si="2"/>
        <v>1436346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1.1838046760849364E-3</v>
      </c>
      <c r="H28" s="41">
        <f t="shared" si="0"/>
        <v>5790.437332703661</v>
      </c>
      <c r="I28" s="41">
        <f t="shared" si="1"/>
        <v>37055.075153314334</v>
      </c>
      <c r="K28" s="60" t="s">
        <v>267</v>
      </c>
      <c r="L28" s="20">
        <v>559746</v>
      </c>
    </row>
    <row r="29" spans="1:12" x14ac:dyDescent="0.35">
      <c r="A29" s="60" t="s">
        <v>259</v>
      </c>
      <c r="B29" s="19">
        <f t="shared" si="2"/>
        <v>457975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1.0368486550906908E-3</v>
      </c>
      <c r="H29" s="41">
        <f t="shared" si="0"/>
        <v>11580.505602031895</v>
      </c>
      <c r="I29" s="41">
        <f t="shared" si="1"/>
        <v>11580.505602031895</v>
      </c>
      <c r="K29" s="60" t="s">
        <v>271</v>
      </c>
      <c r="L29" s="20">
        <v>2587142</v>
      </c>
    </row>
    <row r="30" spans="1:12" x14ac:dyDescent="0.35">
      <c r="A30" s="59" t="s">
        <v>261</v>
      </c>
      <c r="B30" s="19">
        <f t="shared" si="2"/>
        <v>271602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1.6227273098504942E-3</v>
      </c>
      <c r="H30" s="41">
        <f t="shared" si="0"/>
        <v>2806.2683414718863</v>
      </c>
      <c r="I30" s="41">
        <f t="shared" si="1"/>
        <v>135869.90774921241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3852775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1.9524330956422846E-3</v>
      </c>
      <c r="H31" s="41">
        <f t="shared" si="0"/>
        <v>103478.95406904108</v>
      </c>
      <c r="I31" s="41">
        <f t="shared" si="1"/>
        <v>1259319.3466892736</v>
      </c>
      <c r="K31" s="60" t="s">
        <v>275</v>
      </c>
      <c r="L31" s="20">
        <v>41880</v>
      </c>
    </row>
    <row r="32" spans="1:12" x14ac:dyDescent="0.35">
      <c r="A32" s="59" t="s">
        <v>265</v>
      </c>
      <c r="B32" s="19">
        <f t="shared" si="2"/>
        <v>119494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1.5110643694552222E-3</v>
      </c>
      <c r="H32" s="41">
        <f t="shared" si="0"/>
        <v>1890.0393133145919</v>
      </c>
      <c r="I32" s="41">
        <f t="shared" si="1"/>
        <v>1890.0393133145919</v>
      </c>
      <c r="K32" s="59" t="s">
        <v>277</v>
      </c>
      <c r="L32" s="20">
        <v>190436</v>
      </c>
    </row>
    <row r="33" spans="1:12" x14ac:dyDescent="0.35">
      <c r="A33" s="60" t="s">
        <v>267</v>
      </c>
      <c r="B33" s="19">
        <f t="shared" si="2"/>
        <v>559746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1.0610201559537705E-3</v>
      </c>
      <c r="H33" s="41">
        <f t="shared" si="0"/>
        <v>18767.267223421873</v>
      </c>
      <c r="I33" s="41">
        <f t="shared" si="1"/>
        <v>45095.527475274328</v>
      </c>
      <c r="K33" s="87" t="s">
        <v>1148</v>
      </c>
      <c r="L33" s="88">
        <v>2193442</v>
      </c>
    </row>
    <row r="34" spans="1:12" x14ac:dyDescent="0.35">
      <c r="A34" s="60" t="s">
        <v>269</v>
      </c>
      <c r="B34" s="19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343424</v>
      </c>
    </row>
    <row r="35" spans="1:12" x14ac:dyDescent="0.35">
      <c r="A35" s="60" t="s">
        <v>271</v>
      </c>
      <c r="B35" s="19">
        <f t="shared" si="2"/>
        <v>2587142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2.0036934889108167E-3</v>
      </c>
      <c r="H35" s="41">
        <f t="shared" si="0"/>
        <v>32087.147531417821</v>
      </c>
      <c r="I35" s="41">
        <f t="shared" si="1"/>
        <v>502955.11742545973</v>
      </c>
      <c r="K35" s="60" t="s">
        <v>283</v>
      </c>
      <c r="L35" s="20">
        <v>1283644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445525</v>
      </c>
    </row>
    <row r="37" spans="1:12" x14ac:dyDescent="0.35">
      <c r="A37" s="60" t="s">
        <v>275</v>
      </c>
      <c r="B37" s="19">
        <f t="shared" si="2"/>
        <v>41880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1.5337474956853337E-4</v>
      </c>
      <c r="H37" s="41">
        <f t="shared" si="0"/>
        <v>303.84688200148224</v>
      </c>
      <c r="I37" s="41">
        <f t="shared" si="1"/>
        <v>303.84688200148224</v>
      </c>
      <c r="K37" s="60" t="s">
        <v>287</v>
      </c>
      <c r="L37" s="20">
        <v>1027544</v>
      </c>
    </row>
    <row r="38" spans="1:12" x14ac:dyDescent="0.35">
      <c r="A38" s="59" t="s">
        <v>277</v>
      </c>
      <c r="B38" s="19">
        <f t="shared" si="2"/>
        <v>190436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2.788436508361406E-4</v>
      </c>
      <c r="H38" s="41">
        <f t="shared" ref="H38:H39" si="4">G38*E38</f>
        <v>364.00947289276883</v>
      </c>
      <c r="I38" s="41">
        <f t="shared" ref="I38:I39" si="5">G38*F38</f>
        <v>364.00947289276883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4"/>
        <v>0</v>
      </c>
      <c r="I39" s="41">
        <f t="shared" si="5"/>
        <v>0</v>
      </c>
      <c r="K39" s="60" t="s">
        <v>291</v>
      </c>
      <c r="L39" s="20">
        <v>3162800</v>
      </c>
    </row>
    <row r="40" spans="1:12" x14ac:dyDescent="0.35">
      <c r="A40" s="59" t="s">
        <v>1148</v>
      </c>
      <c r="B40" s="19">
        <f t="shared" si="2"/>
        <v>2193442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2.9614023261689284E-3</v>
      </c>
      <c r="H40" s="41">
        <f t="shared" si="0"/>
        <v>14746.30288315818</v>
      </c>
      <c r="I40" s="41">
        <f t="shared" si="1"/>
        <v>281272.51223836176</v>
      </c>
      <c r="K40" s="59" t="s">
        <v>293</v>
      </c>
      <c r="L40" s="20">
        <v>25225773</v>
      </c>
    </row>
    <row r="41" spans="1:12" x14ac:dyDescent="0.35">
      <c r="A41" s="59" t="s">
        <v>281</v>
      </c>
      <c r="B41" s="19">
        <f t="shared" si="2"/>
        <v>343424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1.4973732884792264E-3</v>
      </c>
      <c r="H41" s="41">
        <f t="shared" si="0"/>
        <v>3236.3732124004773</v>
      </c>
      <c r="I41" s="41">
        <f t="shared" si="1"/>
        <v>70753.836208648456</v>
      </c>
      <c r="K41" s="60" t="s">
        <v>295</v>
      </c>
      <c r="L41" s="20">
        <v>15252771</v>
      </c>
    </row>
    <row r="42" spans="1:12" x14ac:dyDescent="0.35">
      <c r="A42" s="60" t="s">
        <v>283</v>
      </c>
      <c r="B42" s="19">
        <f t="shared" si="2"/>
        <v>1283644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8.3062887365559636E-4</v>
      </c>
      <c r="H42" s="41">
        <f t="shared" si="0"/>
        <v>27946.53586489537</v>
      </c>
      <c r="I42" s="41">
        <f t="shared" si="1"/>
        <v>52266.768675948544</v>
      </c>
      <c r="K42" s="59" t="s">
        <v>297</v>
      </c>
      <c r="L42" s="20">
        <v>609812</v>
      </c>
    </row>
    <row r="43" spans="1:12" x14ac:dyDescent="0.35">
      <c r="A43" s="59" t="s">
        <v>285</v>
      </c>
      <c r="B43" s="19">
        <f t="shared" si="2"/>
        <v>445525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1.2073735459337612E-3</v>
      </c>
      <c r="H43" s="41">
        <f t="shared" si="0"/>
        <v>32934.735585981136</v>
      </c>
      <c r="I43" s="41">
        <f t="shared" si="1"/>
        <v>64564.300368807875</v>
      </c>
      <c r="K43" s="60" t="s">
        <v>299</v>
      </c>
      <c r="L43" s="20">
        <v>0</v>
      </c>
    </row>
    <row r="44" spans="1:12" x14ac:dyDescent="0.35">
      <c r="A44" s="60" t="s">
        <v>287</v>
      </c>
      <c r="B44" s="19">
        <f t="shared" si="2"/>
        <v>1027544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6.6051191435738388E-4</v>
      </c>
      <c r="H44" s="41">
        <f t="shared" si="0"/>
        <v>52325.753855391951</v>
      </c>
      <c r="I44" s="41">
        <f t="shared" si="1"/>
        <v>77813.587606614674</v>
      </c>
      <c r="K44" s="59" t="s">
        <v>301</v>
      </c>
      <c r="L44" s="20">
        <v>1306023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2308579</v>
      </c>
    </row>
    <row r="46" spans="1:12" x14ac:dyDescent="0.35">
      <c r="A46" s="60" t="s">
        <v>291</v>
      </c>
      <c r="B46" s="19">
        <f t="shared" si="2"/>
        <v>3162800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4.7855481765822312E-3</v>
      </c>
      <c r="H46" s="41">
        <f t="shared" si="0"/>
        <v>71425.3928549259</v>
      </c>
      <c r="I46" s="41">
        <f t="shared" si="1"/>
        <v>113589.75716271132</v>
      </c>
      <c r="K46" s="83" t="s">
        <v>305</v>
      </c>
      <c r="L46" s="84">
        <v>0</v>
      </c>
    </row>
    <row r="47" spans="1:12" x14ac:dyDescent="0.35">
      <c r="A47" s="59" t="s">
        <v>293</v>
      </c>
      <c r="B47" s="19">
        <f t="shared" si="2"/>
        <v>25225773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6.7317538299673484E-3</v>
      </c>
      <c r="H47" s="41">
        <f t="shared" si="0"/>
        <v>96991.109182169559</v>
      </c>
      <c r="I47" s="41">
        <f t="shared" si="1"/>
        <v>461183.04389920871</v>
      </c>
      <c r="K47" s="60" t="s">
        <v>307</v>
      </c>
      <c r="L47" s="20">
        <v>1215269</v>
      </c>
    </row>
    <row r="48" spans="1:12" x14ac:dyDescent="0.35">
      <c r="A48" s="60" t="s">
        <v>295</v>
      </c>
      <c r="B48" s="19">
        <f t="shared" si="2"/>
        <v>15252771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5.5465256766557675E-4</v>
      </c>
      <c r="H48" s="41">
        <f t="shared" si="0"/>
        <v>31664.925396849638</v>
      </c>
      <c r="I48" s="41">
        <f t="shared" si="1"/>
        <v>73707.477431429128</v>
      </c>
      <c r="K48" s="59" t="s">
        <v>309</v>
      </c>
      <c r="L48" s="20">
        <v>747302</v>
      </c>
    </row>
    <row r="49" spans="1:12" x14ac:dyDescent="0.35">
      <c r="A49" s="59" t="s">
        <v>297</v>
      </c>
      <c r="B49" s="19">
        <f t="shared" si="2"/>
        <v>609812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2.2778132409855302E-3</v>
      </c>
      <c r="H49" s="41">
        <f t="shared" si="0"/>
        <v>69.92886649825536</v>
      </c>
      <c r="I49" s="41">
        <f t="shared" si="1"/>
        <v>7233.6515093977487</v>
      </c>
      <c r="K49" s="60" t="s">
        <v>311</v>
      </c>
      <c r="L49" s="20">
        <v>289894</v>
      </c>
    </row>
    <row r="50" spans="1:12" x14ac:dyDescent="0.35">
      <c r="A50" s="60" t="s">
        <v>299</v>
      </c>
      <c r="B50" s="19">
        <f t="shared" si="2"/>
        <v>0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0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1197259</v>
      </c>
    </row>
    <row r="51" spans="1:12" x14ac:dyDescent="0.35">
      <c r="A51" s="59" t="s">
        <v>301</v>
      </c>
      <c r="B51" s="19">
        <f t="shared" si="2"/>
        <v>1306023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7.6549287959761514E-3</v>
      </c>
      <c r="H51" s="41">
        <f t="shared" si="0"/>
        <v>7367.5091844736353</v>
      </c>
      <c r="I51" s="41">
        <f t="shared" si="1"/>
        <v>7368.0220647029655</v>
      </c>
      <c r="K51" s="60" t="s">
        <v>315</v>
      </c>
      <c r="L51" s="20">
        <v>7274103</v>
      </c>
    </row>
    <row r="52" spans="1:12" x14ac:dyDescent="0.35">
      <c r="A52" s="60" t="s">
        <v>303</v>
      </c>
      <c r="B52" s="19">
        <f t="shared" si="2"/>
        <v>2308579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5.2605878937001145E-4</v>
      </c>
      <c r="H52" s="41">
        <f t="shared" si="0"/>
        <v>21138.606129667856</v>
      </c>
      <c r="I52" s="41">
        <f t="shared" si="1"/>
        <v>115527.7565299609</v>
      </c>
      <c r="K52" s="60" t="s">
        <v>319</v>
      </c>
      <c r="L52" s="20">
        <v>922629</v>
      </c>
    </row>
    <row r="53" spans="1:12" x14ac:dyDescent="0.35">
      <c r="A53" s="60" t="s">
        <v>307</v>
      </c>
      <c r="B53" s="19">
        <f t="shared" si="2"/>
        <v>1215269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2.0682318293313521E-3</v>
      </c>
      <c r="H53" s="41">
        <f t="shared" si="0"/>
        <v>11272.779696556261</v>
      </c>
      <c r="I53" s="41">
        <f t="shared" si="1"/>
        <v>239380.13638534042</v>
      </c>
      <c r="K53" s="59" t="s">
        <v>321</v>
      </c>
      <c r="L53" s="20">
        <v>7774592</v>
      </c>
    </row>
    <row r="54" spans="1:12" x14ac:dyDescent="0.35">
      <c r="A54" s="59" t="s">
        <v>309</v>
      </c>
      <c r="B54" s="19">
        <f t="shared" si="2"/>
        <v>747302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1.5166243909133341E-3</v>
      </c>
      <c r="H54" s="41">
        <f t="shared" si="0"/>
        <v>1066.1641974462111</v>
      </c>
      <c r="I54" s="41">
        <f t="shared" si="1"/>
        <v>154272.52691872939</v>
      </c>
      <c r="K54" s="60" t="s">
        <v>323</v>
      </c>
      <c r="L54" s="20">
        <v>2924675</v>
      </c>
    </row>
    <row r="55" spans="1:12" x14ac:dyDescent="0.35">
      <c r="A55" s="60" t="s">
        <v>311</v>
      </c>
      <c r="B55" s="19">
        <f t="shared" si="2"/>
        <v>289894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1.047962922790356E-3</v>
      </c>
      <c r="H55" s="41">
        <f t="shared" si="0"/>
        <v>12051.573612089094</v>
      </c>
      <c r="I55" s="41">
        <f t="shared" si="1"/>
        <v>266758.96199628513</v>
      </c>
      <c r="K55" s="59" t="s">
        <v>325</v>
      </c>
      <c r="L55" s="20">
        <v>64546</v>
      </c>
    </row>
    <row r="56" spans="1:12" x14ac:dyDescent="0.35">
      <c r="A56" s="59" t="s">
        <v>313</v>
      </c>
      <c r="B56" s="19">
        <f t="shared" si="2"/>
        <v>1197259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7.2930058866652265E-4</v>
      </c>
      <c r="H56" s="41">
        <f t="shared" si="0"/>
        <v>1718.3744005131171</v>
      </c>
      <c r="I56" s="41">
        <f t="shared" si="1"/>
        <v>1718.3744005131171</v>
      </c>
      <c r="K56" s="60" t="s">
        <v>327</v>
      </c>
      <c r="L56" s="20">
        <v>890565</v>
      </c>
    </row>
    <row r="57" spans="1:12" x14ac:dyDescent="0.35">
      <c r="A57" s="60" t="s">
        <v>315</v>
      </c>
      <c r="B57" s="19">
        <f t="shared" si="2"/>
        <v>7274103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1.6897614823366972E-3</v>
      </c>
      <c r="H57" s="41">
        <f t="shared" si="0"/>
        <v>177424.95564535321</v>
      </c>
      <c r="I57" s="41">
        <f t="shared" si="1"/>
        <v>1394053.2229277752</v>
      </c>
      <c r="K57" s="59" t="s">
        <v>329</v>
      </c>
      <c r="L57" s="20">
        <v>27587347</v>
      </c>
    </row>
    <row r="58" spans="1:12" x14ac:dyDescent="0.35">
      <c r="A58" s="60" t="s">
        <v>319</v>
      </c>
      <c r="B58" s="19">
        <f t="shared" si="2"/>
        <v>922629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8.3728046811329241E-4</v>
      </c>
      <c r="H58" s="41">
        <f t="shared" si="0"/>
        <v>14577.262269969449</v>
      </c>
      <c r="I58" s="41">
        <f t="shared" si="1"/>
        <v>41228.234482202795</v>
      </c>
      <c r="K58" s="60" t="s">
        <v>331</v>
      </c>
      <c r="L58" s="20">
        <v>1243968</v>
      </c>
    </row>
    <row r="59" spans="1:12" x14ac:dyDescent="0.35">
      <c r="A59" s="59" t="s">
        <v>321</v>
      </c>
      <c r="B59" s="19">
        <f t="shared" si="2"/>
        <v>7774592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7.2133418170781229E-3</v>
      </c>
      <c r="H59" s="41">
        <f t="shared" si="0"/>
        <v>64393.502401056401</v>
      </c>
      <c r="I59" s="41">
        <f t="shared" si="1"/>
        <v>841775.35002756573</v>
      </c>
      <c r="K59" s="60" t="s">
        <v>335</v>
      </c>
      <c r="L59" s="20">
        <v>510118</v>
      </c>
    </row>
    <row r="60" spans="1:12" x14ac:dyDescent="0.35">
      <c r="A60" s="60" t="s">
        <v>323</v>
      </c>
      <c r="B60" s="19">
        <f t="shared" si="2"/>
        <v>2924675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2.1609043476353999E-2</v>
      </c>
      <c r="H60" s="41">
        <f t="shared" si="0"/>
        <v>1.0804521738177</v>
      </c>
      <c r="I60" s="41">
        <f t="shared" si="1"/>
        <v>2.8956118258314358</v>
      </c>
      <c r="K60" s="59" t="s">
        <v>337</v>
      </c>
      <c r="L60" s="20">
        <v>1102260</v>
      </c>
    </row>
    <row r="61" spans="1:12" x14ac:dyDescent="0.35">
      <c r="A61" s="59" t="s">
        <v>325</v>
      </c>
      <c r="B61" s="19">
        <f t="shared" si="2"/>
        <v>64546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4.0182365613792811E-4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890565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8.0034061580879759E-4</v>
      </c>
      <c r="H62" s="41">
        <f t="shared" si="0"/>
        <v>2799.6050798896426</v>
      </c>
      <c r="I62" s="41">
        <f t="shared" si="1"/>
        <v>40291.802129978125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27587347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0.14114375725615547</v>
      </c>
      <c r="H63" s="41">
        <f t="shared" si="0"/>
        <v>3816103.7649346753</v>
      </c>
      <c r="I63" s="41">
        <f t="shared" si="1"/>
        <v>52101383.122265458</v>
      </c>
      <c r="K63" s="60" t="s">
        <v>351</v>
      </c>
      <c r="L63" s="20">
        <v>586083</v>
      </c>
    </row>
    <row r="64" spans="1:12" x14ac:dyDescent="0.35">
      <c r="A64" s="60" t="s">
        <v>331</v>
      </c>
      <c r="B64" s="19">
        <f t="shared" si="2"/>
        <v>1243968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1.1582898721507217E-3</v>
      </c>
      <c r="H64" s="41">
        <f t="shared" si="0"/>
        <v>4316.9857353613934</v>
      </c>
      <c r="I64" s="41">
        <f t="shared" si="1"/>
        <v>4522.3991778683467</v>
      </c>
      <c r="K64" s="60" t="s">
        <v>355</v>
      </c>
      <c r="L64" s="20">
        <v>1475542</v>
      </c>
    </row>
    <row r="65" spans="1:12" x14ac:dyDescent="0.35">
      <c r="A65" s="60" t="s">
        <v>335</v>
      </c>
      <c r="B65" s="19">
        <f t="shared" si="2"/>
        <v>510118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1.426162213892593E-3</v>
      </c>
      <c r="H65" s="41">
        <f t="shared" si="0"/>
        <v>3803.479071583211</v>
      </c>
      <c r="I65" s="41">
        <f t="shared" si="1"/>
        <v>72609.533630484118</v>
      </c>
      <c r="K65" s="59" t="s">
        <v>357</v>
      </c>
      <c r="L65" s="20">
        <v>6858496</v>
      </c>
    </row>
    <row r="66" spans="1:12" x14ac:dyDescent="0.35">
      <c r="A66" s="59" t="s">
        <v>337</v>
      </c>
      <c r="B66" s="19">
        <f t="shared" si="2"/>
        <v>1102260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1.8552970838793426E-3</v>
      </c>
      <c r="H66" s="41">
        <f t="shared" si="0"/>
        <v>27699.585462318584</v>
      </c>
      <c r="I66" s="41">
        <f t="shared" si="1"/>
        <v>27699.585462318584</v>
      </c>
      <c r="K66" s="59" t="s">
        <v>365</v>
      </c>
      <c r="L66" s="20">
        <v>780171</v>
      </c>
    </row>
    <row r="67" spans="1:12" x14ac:dyDescent="0.35">
      <c r="A67" s="60" t="s">
        <v>341</v>
      </c>
      <c r="B67" s="19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6">G67*E67</f>
        <v>0</v>
      </c>
      <c r="I67" s="41">
        <f t="shared" ref="I67:I130" si="7">G67*F67</f>
        <v>0</v>
      </c>
      <c r="K67" s="60" t="s">
        <v>367</v>
      </c>
      <c r="L67" s="20">
        <v>2335799</v>
      </c>
    </row>
    <row r="68" spans="1:12" x14ac:dyDescent="0.35">
      <c r="A68" s="59" t="s">
        <v>345</v>
      </c>
      <c r="B68" s="19">
        <f t="shared" ref="B67:B130" si="8">VLOOKUP(A68,$K$1:$L$112,2,FALSE)</f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6"/>
        <v>0</v>
      </c>
      <c r="I68" s="41">
        <f t="shared" si="7"/>
        <v>0</v>
      </c>
      <c r="K68" s="59" t="s">
        <v>369</v>
      </c>
      <c r="L68" s="20">
        <v>1921372</v>
      </c>
    </row>
    <row r="69" spans="1:12" x14ac:dyDescent="0.35">
      <c r="A69" s="59" t="s">
        <v>349</v>
      </c>
      <c r="B69" s="19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6"/>
        <v>0</v>
      </c>
      <c r="I69" s="41">
        <f t="shared" si="7"/>
        <v>0</v>
      </c>
      <c r="K69" s="59" t="s">
        <v>385</v>
      </c>
      <c r="L69" s="20">
        <v>1367810</v>
      </c>
    </row>
    <row r="70" spans="1:12" x14ac:dyDescent="0.35">
      <c r="A70" s="60" t="s">
        <v>351</v>
      </c>
      <c r="B70" s="19">
        <f t="shared" si="8"/>
        <v>586083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9">(B70*D70)/C70</f>
        <v>2.4431939113584312E-4</v>
      </c>
      <c r="H70" s="41">
        <f t="shared" si="6"/>
        <v>553.06385115907915</v>
      </c>
      <c r="I70" s="41">
        <f t="shared" si="7"/>
        <v>1155.9170623989494</v>
      </c>
      <c r="K70" s="60" t="s">
        <v>387</v>
      </c>
      <c r="L70" s="20">
        <v>151990</v>
      </c>
    </row>
    <row r="71" spans="1:12" x14ac:dyDescent="0.35">
      <c r="A71" s="60" t="s">
        <v>353</v>
      </c>
      <c r="B71" s="19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6"/>
        <v>0</v>
      </c>
      <c r="I71" s="41">
        <f t="shared" si="7"/>
        <v>0</v>
      </c>
      <c r="K71" s="59" t="s">
        <v>389</v>
      </c>
      <c r="L71" s="20">
        <v>30163</v>
      </c>
    </row>
    <row r="72" spans="1:12" x14ac:dyDescent="0.35">
      <c r="A72" s="60" t="s">
        <v>355</v>
      </c>
      <c r="B72" s="19">
        <f t="shared" si="8"/>
        <v>1475542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9"/>
        <v>4.0863773080857821E-3</v>
      </c>
      <c r="H72" s="41">
        <f t="shared" si="6"/>
        <v>7082.6399144481366</v>
      </c>
      <c r="I72" s="41">
        <f t="shared" si="7"/>
        <v>7093.7957244992103</v>
      </c>
      <c r="K72" s="60" t="s">
        <v>391</v>
      </c>
      <c r="L72" s="20">
        <v>250990</v>
      </c>
    </row>
    <row r="73" spans="1:12" x14ac:dyDescent="0.35">
      <c r="A73" s="59" t="s">
        <v>357</v>
      </c>
      <c r="B73" s="19">
        <f t="shared" si="8"/>
        <v>6858496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9"/>
        <v>1.6907753748707879E-3</v>
      </c>
      <c r="H73" s="41">
        <f t="shared" si="6"/>
        <v>30433.956747674183</v>
      </c>
      <c r="I73" s="41">
        <f t="shared" si="7"/>
        <v>30433.956747674183</v>
      </c>
      <c r="K73" s="59" t="s">
        <v>393</v>
      </c>
      <c r="L73" s="20">
        <v>321852</v>
      </c>
    </row>
    <row r="74" spans="1:12" x14ac:dyDescent="0.35">
      <c r="A74" s="59" t="s">
        <v>359</v>
      </c>
      <c r="B74" s="19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6"/>
        <v>0</v>
      </c>
      <c r="I74" s="41">
        <f t="shared" si="7"/>
        <v>0</v>
      </c>
      <c r="K74" s="60" t="s">
        <v>395</v>
      </c>
      <c r="L74" s="20">
        <v>1053697</v>
      </c>
    </row>
    <row r="75" spans="1:12" x14ac:dyDescent="0.35">
      <c r="A75" s="59" t="s">
        <v>361</v>
      </c>
      <c r="B75" s="19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6"/>
        <v>0</v>
      </c>
      <c r="I75" s="41">
        <f t="shared" si="7"/>
        <v>0</v>
      </c>
      <c r="K75" s="60" t="s">
        <v>403</v>
      </c>
      <c r="L75" s="20">
        <v>811202</v>
      </c>
    </row>
    <row r="76" spans="1:12" x14ac:dyDescent="0.35">
      <c r="A76" s="59" t="s">
        <v>365</v>
      </c>
      <c r="B76" s="19">
        <f t="shared" si="8"/>
        <v>780171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9"/>
        <v>9.2303071811527019E-4</v>
      </c>
      <c r="H76" s="41">
        <f t="shared" si="6"/>
        <v>3101.383212867308</v>
      </c>
      <c r="I76" s="41">
        <f t="shared" si="7"/>
        <v>41914.824909614421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8"/>
        <v>2335799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9"/>
        <v>3.5606589476433249E-3</v>
      </c>
      <c r="H77" s="41">
        <f t="shared" si="6"/>
        <v>143850.62148479032</v>
      </c>
      <c r="I77" s="41">
        <f t="shared" si="7"/>
        <v>1803117.6910865798</v>
      </c>
      <c r="K77" s="59" t="s">
        <v>409</v>
      </c>
      <c r="L77" s="20">
        <v>98863</v>
      </c>
    </row>
    <row r="78" spans="1:12" x14ac:dyDescent="0.35">
      <c r="A78" s="59" t="s">
        <v>369</v>
      </c>
      <c r="B78" s="19">
        <f t="shared" si="8"/>
        <v>1921372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9"/>
        <v>5.0868663473662033E-3</v>
      </c>
      <c r="H78" s="41">
        <f t="shared" si="6"/>
        <v>12048.054729681997</v>
      </c>
      <c r="I78" s="41">
        <f t="shared" si="7"/>
        <v>12129.648065893751</v>
      </c>
      <c r="K78" s="60" t="s">
        <v>411</v>
      </c>
      <c r="L78" s="20">
        <v>1762167</v>
      </c>
    </row>
    <row r="79" spans="1:12" x14ac:dyDescent="0.35">
      <c r="A79" s="59" t="s">
        <v>375</v>
      </c>
      <c r="B79" s="19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6"/>
        <v>0</v>
      </c>
      <c r="I79" s="41">
        <f t="shared" si="7"/>
        <v>0</v>
      </c>
      <c r="K79" s="60" t="s">
        <v>419</v>
      </c>
      <c r="L79" s="20">
        <v>61343</v>
      </c>
    </row>
    <row r="80" spans="1:12" x14ac:dyDescent="0.35">
      <c r="A80" s="59" t="s">
        <v>377</v>
      </c>
      <c r="B80" s="19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6"/>
        <v>0</v>
      </c>
      <c r="I80" s="41">
        <f t="shared" si="7"/>
        <v>0</v>
      </c>
      <c r="K80" s="60" t="s">
        <v>415</v>
      </c>
      <c r="L80" s="20">
        <v>16080050</v>
      </c>
    </row>
    <row r="81" spans="1:12" x14ac:dyDescent="0.35">
      <c r="A81" s="59" t="s">
        <v>381</v>
      </c>
      <c r="B81" s="19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6"/>
        <v>0</v>
      </c>
      <c r="I81" s="41">
        <f t="shared" si="7"/>
        <v>0</v>
      </c>
      <c r="K81" s="59" t="s">
        <v>417</v>
      </c>
      <c r="L81" s="20">
        <v>1772950</v>
      </c>
    </row>
    <row r="82" spans="1:12" x14ac:dyDescent="0.35">
      <c r="A82" s="59" t="s">
        <v>385</v>
      </c>
      <c r="B82" s="19">
        <f t="shared" si="8"/>
        <v>1367810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9"/>
        <v>2.8678111322722986E-3</v>
      </c>
      <c r="H82" s="41">
        <f t="shared" si="6"/>
        <v>107713.36007923554</v>
      </c>
      <c r="I82" s="41">
        <f t="shared" si="7"/>
        <v>107720.33459590923</v>
      </c>
      <c r="K82" s="59" t="s">
        <v>405</v>
      </c>
      <c r="L82" s="20">
        <v>1927844</v>
      </c>
    </row>
    <row r="83" spans="1:12" x14ac:dyDescent="0.35">
      <c r="A83" s="60" t="s">
        <v>387</v>
      </c>
      <c r="B83" s="19">
        <f t="shared" si="8"/>
        <v>151990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9"/>
        <v>6.2649905067404036E-4</v>
      </c>
      <c r="H83" s="41">
        <f t="shared" si="6"/>
        <v>240.81433159713831</v>
      </c>
      <c r="I83" s="41">
        <f t="shared" si="7"/>
        <v>473.20225096271076</v>
      </c>
      <c r="K83" s="59" t="s">
        <v>421</v>
      </c>
      <c r="L83" s="20">
        <v>758330</v>
      </c>
    </row>
    <row r="84" spans="1:12" x14ac:dyDescent="0.35">
      <c r="A84" s="59" t="s">
        <v>389</v>
      </c>
      <c r="B84" s="19">
        <f t="shared" si="8"/>
        <v>30163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9"/>
        <v>2.7900194781584021E-4</v>
      </c>
      <c r="H84" s="41">
        <f t="shared" si="6"/>
        <v>110.32462421702645</v>
      </c>
      <c r="I84" s="41">
        <f t="shared" si="7"/>
        <v>110.32462421702645</v>
      </c>
      <c r="K84" s="60" t="s">
        <v>423</v>
      </c>
      <c r="L84" s="20">
        <v>274591</v>
      </c>
    </row>
    <row r="85" spans="1:12" x14ac:dyDescent="0.35">
      <c r="A85" s="60" t="s">
        <v>391</v>
      </c>
      <c r="B85" s="19">
        <f t="shared" si="8"/>
        <v>250990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9"/>
        <v>1.8254900497793834E-4</v>
      </c>
      <c r="H85" s="41">
        <f t="shared" si="6"/>
        <v>4107.3526120036122</v>
      </c>
      <c r="I85" s="41">
        <f t="shared" si="7"/>
        <v>43720.486692216233</v>
      </c>
      <c r="K85" s="59" t="s">
        <v>425</v>
      </c>
      <c r="L85" s="20">
        <v>0</v>
      </c>
    </row>
    <row r="86" spans="1:12" x14ac:dyDescent="0.35">
      <c r="A86" s="59" t="s">
        <v>393</v>
      </c>
      <c r="B86" s="19">
        <f t="shared" si="8"/>
        <v>321852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9"/>
        <v>1.025459699787565E-3</v>
      </c>
      <c r="H86" s="41">
        <f t="shared" si="6"/>
        <v>10383.497282138947</v>
      </c>
      <c r="I86" s="41">
        <f t="shared" si="7"/>
        <v>19227.061733106908</v>
      </c>
      <c r="K86" s="60" t="s">
        <v>431</v>
      </c>
      <c r="L86" s="20">
        <v>819966</v>
      </c>
    </row>
    <row r="87" spans="1:12" x14ac:dyDescent="0.35">
      <c r="A87" s="60" t="s">
        <v>395</v>
      </c>
      <c r="B87" s="19">
        <f t="shared" si="8"/>
        <v>1053697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9"/>
        <v>1.6143990575372407E-3</v>
      </c>
      <c r="H87" s="41">
        <f t="shared" si="6"/>
        <v>10655.033779745789</v>
      </c>
      <c r="I87" s="41">
        <f t="shared" si="7"/>
        <v>114460.89317939036</v>
      </c>
      <c r="K87" s="60" t="s">
        <v>435</v>
      </c>
      <c r="L87" s="20">
        <v>1503487</v>
      </c>
    </row>
    <row r="88" spans="1:12" x14ac:dyDescent="0.35">
      <c r="A88" s="60" t="s">
        <v>403</v>
      </c>
      <c r="B88" s="19">
        <f t="shared" si="8"/>
        <v>811202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9"/>
        <v>2.4272714008192501E-3</v>
      </c>
      <c r="H88" s="41">
        <f t="shared" si="6"/>
        <v>9074.8735680425434</v>
      </c>
      <c r="I88" s="41">
        <f t="shared" si="7"/>
        <v>9074.8735680425434</v>
      </c>
      <c r="K88" s="83" t="s">
        <v>437</v>
      </c>
      <c r="L88" s="84">
        <v>0</v>
      </c>
    </row>
    <row r="89" spans="1:12" x14ac:dyDescent="0.35">
      <c r="A89" s="60" t="s">
        <v>407</v>
      </c>
      <c r="B89" s="19">
        <f t="shared" si="8"/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9"/>
        <v>0</v>
      </c>
      <c r="H89" s="41">
        <f t="shared" si="6"/>
        <v>0</v>
      </c>
      <c r="I89" s="41">
        <f t="shared" si="7"/>
        <v>0</v>
      </c>
      <c r="K89" s="60" t="s">
        <v>439</v>
      </c>
      <c r="L89" s="20">
        <v>7799102</v>
      </c>
    </row>
    <row r="90" spans="1:12" x14ac:dyDescent="0.35">
      <c r="A90" s="59" t="s">
        <v>409</v>
      </c>
      <c r="B90" s="19">
        <f t="shared" si="8"/>
        <v>98863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9"/>
        <v>6.6751135608164505E-4</v>
      </c>
      <c r="H90" s="41">
        <f t="shared" si="6"/>
        <v>374.10740702731403</v>
      </c>
      <c r="I90" s="41">
        <f t="shared" si="7"/>
        <v>374.10740702731403</v>
      </c>
      <c r="K90" s="59" t="s">
        <v>441</v>
      </c>
      <c r="L90" s="20">
        <v>8516336</v>
      </c>
    </row>
    <row r="91" spans="1:12" x14ac:dyDescent="0.35">
      <c r="A91" s="60" t="s">
        <v>411</v>
      </c>
      <c r="B91" s="19">
        <f t="shared" si="8"/>
        <v>1762167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9"/>
        <v>4.5402945446226667E-3</v>
      </c>
      <c r="H91" s="41">
        <f t="shared" si="6"/>
        <v>2798.7283631963046</v>
      </c>
      <c r="I91" s="41">
        <f t="shared" si="7"/>
        <v>2798.7283631963046</v>
      </c>
      <c r="K91" s="60" t="s">
        <v>443</v>
      </c>
      <c r="L91" s="20">
        <v>1900224</v>
      </c>
    </row>
    <row r="92" spans="1:12" x14ac:dyDescent="0.35">
      <c r="A92" s="60" t="s">
        <v>419</v>
      </c>
      <c r="B92" s="19">
        <f t="shared" si="8"/>
        <v>61343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9"/>
        <v>2.6109866336091462E-4</v>
      </c>
      <c r="H92" s="41">
        <f t="shared" si="6"/>
        <v>186.36726503241701</v>
      </c>
      <c r="I92" s="41">
        <f t="shared" si="7"/>
        <v>186.36726503241701</v>
      </c>
      <c r="K92" s="59" t="s">
        <v>445</v>
      </c>
      <c r="L92" s="20">
        <v>12084563</v>
      </c>
    </row>
    <row r="93" spans="1:12" x14ac:dyDescent="0.35">
      <c r="A93" s="60" t="s">
        <v>413</v>
      </c>
      <c r="B93" s="19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6"/>
        <v>0</v>
      </c>
      <c r="I93" s="41">
        <f t="shared" si="7"/>
        <v>0</v>
      </c>
      <c r="K93" s="60" t="s">
        <v>447</v>
      </c>
      <c r="L93" s="20">
        <v>2527554</v>
      </c>
    </row>
    <row r="94" spans="1:12" x14ac:dyDescent="0.35">
      <c r="A94" s="60" t="s">
        <v>415</v>
      </c>
      <c r="B94" s="19">
        <f t="shared" si="8"/>
        <v>16080050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9"/>
        <v>1.9381073586489043E-2</v>
      </c>
      <c r="H94" s="41">
        <f t="shared" si="6"/>
        <v>80232.024136724562</v>
      </c>
      <c r="I94" s="41">
        <f t="shared" si="7"/>
        <v>113828.33995595986</v>
      </c>
      <c r="K94" s="59" t="s">
        <v>449</v>
      </c>
      <c r="L94" s="20">
        <v>1669092</v>
      </c>
    </row>
    <row r="95" spans="1:12" x14ac:dyDescent="0.35">
      <c r="A95" s="59" t="s">
        <v>417</v>
      </c>
      <c r="B95" s="19">
        <f t="shared" si="8"/>
        <v>1772950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9"/>
        <v>8.0779730497706779E-5</v>
      </c>
      <c r="H95" s="41">
        <f t="shared" si="6"/>
        <v>3869.5393271054754</v>
      </c>
      <c r="I95" s="41">
        <f t="shared" si="7"/>
        <v>39677.901381050928</v>
      </c>
      <c r="K95" s="60" t="s">
        <v>455</v>
      </c>
      <c r="L95" s="20">
        <v>24907124</v>
      </c>
    </row>
    <row r="96" spans="1:12" x14ac:dyDescent="0.35">
      <c r="A96" s="59" t="s">
        <v>405</v>
      </c>
      <c r="B96" s="19">
        <f t="shared" si="8"/>
        <v>1927844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9"/>
        <v>3.6806907014765939E-4</v>
      </c>
      <c r="H96" s="41">
        <f t="shared" si="6"/>
        <v>1490.4585245868609</v>
      </c>
      <c r="I96" s="41">
        <f t="shared" si="7"/>
        <v>16767.238526810423</v>
      </c>
      <c r="K96" s="59" t="s">
        <v>457</v>
      </c>
      <c r="L96" s="20">
        <v>2102106</v>
      </c>
    </row>
    <row r="97" spans="1:12" x14ac:dyDescent="0.35">
      <c r="A97" s="59" t="s">
        <v>421</v>
      </c>
      <c r="B97" s="19">
        <f t="shared" si="8"/>
        <v>758330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9"/>
        <v>1.2108887024038519E-3</v>
      </c>
      <c r="H97" s="41">
        <f t="shared" si="6"/>
        <v>37779.727515000181</v>
      </c>
      <c r="I97" s="41">
        <f t="shared" si="7"/>
        <v>466434.32816596376</v>
      </c>
      <c r="K97" s="60" t="s">
        <v>459</v>
      </c>
      <c r="L97" s="20">
        <v>503759</v>
      </c>
    </row>
    <row r="98" spans="1:12" x14ac:dyDescent="0.35">
      <c r="A98" s="60" t="s">
        <v>423</v>
      </c>
      <c r="B98" s="19">
        <f t="shared" si="8"/>
        <v>274591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9"/>
        <v>1.0690661483527518E-3</v>
      </c>
      <c r="H98" s="41">
        <f t="shared" si="6"/>
        <v>3581.5255425070814</v>
      </c>
      <c r="I98" s="41">
        <f t="shared" si="7"/>
        <v>176770.24157565288</v>
      </c>
      <c r="K98" s="59" t="s">
        <v>461</v>
      </c>
      <c r="L98" s="20">
        <v>22716068</v>
      </c>
    </row>
    <row r="99" spans="1:12" x14ac:dyDescent="0.35">
      <c r="A99" s="59" t="s">
        <v>425</v>
      </c>
      <c r="B99" s="19">
        <f t="shared" si="8"/>
        <v>0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9"/>
        <v>0</v>
      </c>
      <c r="H99" s="41">
        <f t="shared" si="6"/>
        <v>0</v>
      </c>
      <c r="I99" s="41">
        <f t="shared" si="7"/>
        <v>0</v>
      </c>
      <c r="K99" s="60" t="s">
        <v>463</v>
      </c>
      <c r="L99" s="20">
        <v>4449171</v>
      </c>
    </row>
    <row r="100" spans="1:12" x14ac:dyDescent="0.35">
      <c r="A100" s="60" t="s">
        <v>431</v>
      </c>
      <c r="B100" s="19">
        <f t="shared" si="8"/>
        <v>819966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9"/>
        <v>9.963138824067891E-4</v>
      </c>
      <c r="H100" s="41">
        <f t="shared" si="6"/>
        <v>2858.0369625248218</v>
      </c>
      <c r="I100" s="41">
        <f t="shared" si="7"/>
        <v>2858.0369625248218</v>
      </c>
      <c r="K100" s="85" t="s">
        <v>467</v>
      </c>
      <c r="L100" s="86">
        <v>2035537</v>
      </c>
    </row>
    <row r="101" spans="1:12" x14ac:dyDescent="0.35">
      <c r="A101" s="60" t="s">
        <v>435</v>
      </c>
      <c r="B101" s="19">
        <f t="shared" si="8"/>
        <v>1503487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9"/>
        <v>2.0171650559778253E-3</v>
      </c>
      <c r="H101" s="41">
        <f t="shared" si="6"/>
        <v>172467.61228610406</v>
      </c>
      <c r="I101" s="41">
        <f t="shared" si="7"/>
        <v>217046.96002321399</v>
      </c>
      <c r="K101" s="60" t="s">
        <v>471</v>
      </c>
      <c r="L101" s="20">
        <v>3257477</v>
      </c>
    </row>
    <row r="102" spans="1:12" x14ac:dyDescent="0.35">
      <c r="A102" s="60" t="s">
        <v>439</v>
      </c>
      <c r="B102" s="19">
        <f t="shared" si="8"/>
        <v>7799102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9"/>
        <v>4.8341877618315512E-3</v>
      </c>
      <c r="H102" s="41">
        <f t="shared" si="6"/>
        <v>9107.6097432906427</v>
      </c>
      <c r="I102" s="41">
        <f t="shared" si="7"/>
        <v>177574.21905535838</v>
      </c>
      <c r="K102" s="59" t="s">
        <v>473</v>
      </c>
      <c r="L102" s="20">
        <v>2985647</v>
      </c>
    </row>
    <row r="103" spans="1:12" x14ac:dyDescent="0.35">
      <c r="A103" s="59" t="s">
        <v>441</v>
      </c>
      <c r="B103" s="19">
        <f t="shared" si="8"/>
        <v>8516336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9"/>
        <v>1.8744755581142809E-2</v>
      </c>
      <c r="H103" s="41">
        <f t="shared" si="6"/>
        <v>4464.9258004058929</v>
      </c>
      <c r="I103" s="41">
        <f t="shared" si="7"/>
        <v>4464.9258004058929</v>
      </c>
      <c r="K103" s="60" t="s">
        <v>475</v>
      </c>
      <c r="L103" s="20">
        <v>5439490</v>
      </c>
    </row>
    <row r="104" spans="1:12" x14ac:dyDescent="0.35">
      <c r="A104" s="60" t="s">
        <v>443</v>
      </c>
      <c r="B104" s="19">
        <f t="shared" si="8"/>
        <v>1900224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9"/>
        <v>1.8218615315930759E-3</v>
      </c>
      <c r="H104" s="41">
        <f t="shared" si="6"/>
        <v>13533.53259803979</v>
      </c>
      <c r="I104" s="41">
        <f t="shared" si="7"/>
        <v>134959.3229100616</v>
      </c>
      <c r="K104" s="60" t="s">
        <v>479</v>
      </c>
      <c r="L104" s="20">
        <v>872081</v>
      </c>
    </row>
    <row r="105" spans="1:12" x14ac:dyDescent="0.35">
      <c r="A105" s="59" t="s">
        <v>445</v>
      </c>
      <c r="B105" s="19">
        <f t="shared" si="8"/>
        <v>12084563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9"/>
        <v>0.11617415980057491</v>
      </c>
      <c r="H105" s="41">
        <f t="shared" si="6"/>
        <v>6854275.4282339197</v>
      </c>
      <c r="I105" s="41">
        <f t="shared" si="7"/>
        <v>146698920.28817597</v>
      </c>
      <c r="K105" s="60" t="s">
        <v>483</v>
      </c>
      <c r="L105" s="20">
        <v>1014430</v>
      </c>
    </row>
    <row r="106" spans="1:12" x14ac:dyDescent="0.35">
      <c r="A106" s="60" t="s">
        <v>447</v>
      </c>
      <c r="B106" s="19">
        <f t="shared" si="8"/>
        <v>2527554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9"/>
        <v>1.2908781193233462E-3</v>
      </c>
      <c r="H106" s="41">
        <f t="shared" si="6"/>
        <v>109868.52270854231</v>
      </c>
      <c r="I106" s="41">
        <f t="shared" si="7"/>
        <v>159590.30922389321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f t="shared" si="8"/>
        <v>1669092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9"/>
        <v>8.9157675899229907E-4</v>
      </c>
      <c r="H107" s="41">
        <f t="shared" si="6"/>
        <v>1148.0031506460743</v>
      </c>
      <c r="I107" s="41">
        <f t="shared" si="7"/>
        <v>1148.0031506460743</v>
      </c>
      <c r="K107" s="60" t="s">
        <v>487</v>
      </c>
      <c r="L107" s="20">
        <v>1015612</v>
      </c>
    </row>
    <row r="108" spans="1:12" x14ac:dyDescent="0.35">
      <c r="A108" s="59" t="s">
        <v>451</v>
      </c>
      <c r="B108" s="19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6"/>
        <v>0</v>
      </c>
      <c r="I108" s="41">
        <f t="shared" si="7"/>
        <v>0</v>
      </c>
      <c r="K108" s="60" t="s">
        <v>491</v>
      </c>
      <c r="L108" s="20">
        <v>472670</v>
      </c>
    </row>
    <row r="109" spans="1:12" x14ac:dyDescent="0.35">
      <c r="A109" s="60" t="s">
        <v>455</v>
      </c>
      <c r="B109" s="19">
        <f t="shared" si="8"/>
        <v>24907124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9"/>
        <v>1.5049382616930871E-2</v>
      </c>
      <c r="H109" s="41">
        <f t="shared" si="6"/>
        <v>524860.47727154952</v>
      </c>
      <c r="I109" s="41">
        <f t="shared" si="7"/>
        <v>2676922.1914926642</v>
      </c>
      <c r="K109" s="59" t="s">
        <v>493</v>
      </c>
      <c r="L109" s="20">
        <v>5411432</v>
      </c>
    </row>
    <row r="110" spans="1:12" x14ac:dyDescent="0.35">
      <c r="A110" s="59" t="s">
        <v>457</v>
      </c>
      <c r="B110" s="19">
        <f t="shared" si="8"/>
        <v>2102106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9"/>
        <v>2.5422919351383963E-3</v>
      </c>
      <c r="H110" s="41">
        <f t="shared" si="6"/>
        <v>1358.2957351057423</v>
      </c>
      <c r="I110" s="41">
        <f t="shared" si="7"/>
        <v>1358.2957351057423</v>
      </c>
      <c r="K110" s="60" t="s">
        <v>495</v>
      </c>
      <c r="L110" s="20">
        <v>14129663</v>
      </c>
    </row>
    <row r="111" spans="1:12" x14ac:dyDescent="0.35">
      <c r="A111" s="60" t="s">
        <v>459</v>
      </c>
      <c r="B111" s="19">
        <f t="shared" si="8"/>
        <v>503759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9"/>
        <v>1.2223525751893372E-3</v>
      </c>
      <c r="H111" s="41">
        <f t="shared" si="6"/>
        <v>14301.525129715246</v>
      </c>
      <c r="I111" s="41">
        <f t="shared" si="7"/>
        <v>54150.21908088764</v>
      </c>
      <c r="K111" s="59" t="s">
        <v>497</v>
      </c>
      <c r="L111" s="20">
        <v>2921809</v>
      </c>
    </row>
    <row r="112" spans="1:12" x14ac:dyDescent="0.35">
      <c r="A112" s="59" t="s">
        <v>461</v>
      </c>
      <c r="B112" s="19">
        <f t="shared" si="8"/>
        <v>22716068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9"/>
        <v>1.0599162990221076E-2</v>
      </c>
      <c r="H112" s="41">
        <f t="shared" si="6"/>
        <v>246388.45024640588</v>
      </c>
      <c r="I112" s="41">
        <f t="shared" si="7"/>
        <v>283685.20894291543</v>
      </c>
      <c r="K112" s="61" t="s">
        <v>499</v>
      </c>
      <c r="L112" s="20">
        <v>815143</v>
      </c>
    </row>
    <row r="113" spans="1:9" x14ac:dyDescent="0.35">
      <c r="A113" s="60" t="s">
        <v>463</v>
      </c>
      <c r="B113" s="19">
        <f t="shared" si="8"/>
        <v>4449171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9"/>
        <v>6.8630778936990692E-3</v>
      </c>
      <c r="H113" s="41">
        <f t="shared" si="6"/>
        <v>20122.544384325673</v>
      </c>
      <c r="I113" s="41">
        <f t="shared" si="7"/>
        <v>496578.00099859614</v>
      </c>
    </row>
    <row r="114" spans="1:9" x14ac:dyDescent="0.35">
      <c r="A114" s="60" t="s">
        <v>465</v>
      </c>
      <c r="B114" s="19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6"/>
        <v>0</v>
      </c>
      <c r="I114" s="41">
        <f t="shared" si="7"/>
        <v>0</v>
      </c>
    </row>
    <row r="115" spans="1:9" x14ac:dyDescent="0.35">
      <c r="A115" s="60" t="s">
        <v>467</v>
      </c>
      <c r="B115" s="19">
        <f t="shared" si="8"/>
        <v>2035537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9"/>
        <v>1.2247694652345429E-2</v>
      </c>
      <c r="H115" s="41">
        <f t="shared" si="6"/>
        <v>0</v>
      </c>
      <c r="I115" s="41">
        <f t="shared" si="7"/>
        <v>2104.3499043873821</v>
      </c>
    </row>
    <row r="116" spans="1:9" x14ac:dyDescent="0.35">
      <c r="A116" s="60" t="s">
        <v>471</v>
      </c>
      <c r="B116" s="19">
        <f t="shared" si="8"/>
        <v>3257477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9"/>
        <v>1.1034563663747574E-3</v>
      </c>
      <c r="H116" s="41">
        <f t="shared" si="6"/>
        <v>43432.042580510453</v>
      </c>
      <c r="I116" s="41">
        <f t="shared" si="7"/>
        <v>538883.95108277653</v>
      </c>
    </row>
    <row r="117" spans="1:9" x14ac:dyDescent="0.35">
      <c r="A117" s="59" t="s">
        <v>473</v>
      </c>
      <c r="B117" s="19">
        <f t="shared" si="8"/>
        <v>2985647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9"/>
        <v>8.5820287072350971E-3</v>
      </c>
      <c r="H117" s="41">
        <f t="shared" si="6"/>
        <v>25855.678628296682</v>
      </c>
      <c r="I117" s="41">
        <f t="shared" si="7"/>
        <v>25855.678628296682</v>
      </c>
    </row>
    <row r="118" spans="1:9" x14ac:dyDescent="0.35">
      <c r="A118" s="60" t="s">
        <v>475</v>
      </c>
      <c r="B118" s="19">
        <f t="shared" si="8"/>
        <v>5439490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9"/>
        <v>8.6425959056969405E-3</v>
      </c>
      <c r="H118" s="41">
        <f t="shared" si="6"/>
        <v>88566.055940329898</v>
      </c>
      <c r="I118" s="41">
        <f t="shared" si="7"/>
        <v>119886.56422469842</v>
      </c>
    </row>
    <row r="119" spans="1:9" x14ac:dyDescent="0.35">
      <c r="A119" s="60" t="s">
        <v>477</v>
      </c>
      <c r="B119" s="19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6"/>
        <v>0</v>
      </c>
      <c r="I119" s="41">
        <f t="shared" si="7"/>
        <v>0</v>
      </c>
    </row>
    <row r="120" spans="1:9" x14ac:dyDescent="0.35">
      <c r="A120" s="60" t="s">
        <v>479</v>
      </c>
      <c r="B120" s="19">
        <f t="shared" si="8"/>
        <v>872081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9"/>
        <v>1.9417592339841469E-3</v>
      </c>
      <c r="H120" s="41">
        <f t="shared" si="6"/>
        <v>62773.192516239498</v>
      </c>
      <c r="I120" s="41">
        <f t="shared" si="7"/>
        <v>62773.192516239498</v>
      </c>
    </row>
    <row r="121" spans="1:9" x14ac:dyDescent="0.35">
      <c r="A121" s="60" t="s">
        <v>481</v>
      </c>
      <c r="B121" s="19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6"/>
        <v>0</v>
      </c>
      <c r="I121" s="41">
        <f t="shared" si="7"/>
        <v>0</v>
      </c>
    </row>
    <row r="122" spans="1:9" x14ac:dyDescent="0.35">
      <c r="A122" s="60" t="s">
        <v>483</v>
      </c>
      <c r="B122" s="19">
        <f t="shared" si="8"/>
        <v>1014430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9"/>
        <v>4.8326609061356794E-3</v>
      </c>
      <c r="H122" s="41">
        <f t="shared" si="6"/>
        <v>3983.1129474633717</v>
      </c>
      <c r="I122" s="41">
        <f t="shared" si="7"/>
        <v>60440.673983393448</v>
      </c>
    </row>
    <row r="123" spans="1:9" x14ac:dyDescent="0.35">
      <c r="A123" s="59" t="s">
        <v>485</v>
      </c>
      <c r="B123" s="19">
        <f t="shared" si="8"/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9"/>
        <v>0</v>
      </c>
      <c r="H123" s="41">
        <f t="shared" si="6"/>
        <v>0</v>
      </c>
      <c r="I123" s="41">
        <f t="shared" si="7"/>
        <v>0</v>
      </c>
    </row>
    <row r="124" spans="1:9" x14ac:dyDescent="0.35">
      <c r="A124" s="60" t="s">
        <v>487</v>
      </c>
      <c r="B124" s="19">
        <f t="shared" si="8"/>
        <v>1015612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9"/>
        <v>1.0152919642183479E-3</v>
      </c>
      <c r="H124" s="41">
        <f t="shared" si="6"/>
        <v>96458.056730635552</v>
      </c>
      <c r="I124" s="41">
        <f t="shared" si="7"/>
        <v>98855.597633699697</v>
      </c>
    </row>
    <row r="125" spans="1:9" x14ac:dyDescent="0.35">
      <c r="A125" s="60" t="s">
        <v>489</v>
      </c>
      <c r="B125" s="19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6"/>
        <v>0</v>
      </c>
      <c r="I125" s="41">
        <f t="shared" si="7"/>
        <v>0</v>
      </c>
    </row>
    <row r="126" spans="1:9" x14ac:dyDescent="0.35">
      <c r="A126" s="60" t="s">
        <v>491</v>
      </c>
      <c r="B126" s="19">
        <f t="shared" si="8"/>
        <v>472670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9"/>
        <v>9.4072783297152935E-4</v>
      </c>
      <c r="H126" s="41">
        <f t="shared" si="6"/>
        <v>17969.783065422154</v>
      </c>
      <c r="I126" s="41">
        <f t="shared" si="7"/>
        <v>17969.783065422154</v>
      </c>
    </row>
    <row r="127" spans="1:9" x14ac:dyDescent="0.35">
      <c r="A127" s="59" t="s">
        <v>493</v>
      </c>
      <c r="B127" s="19">
        <f t="shared" si="8"/>
        <v>5411432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9"/>
        <v>6.9098225070437199E-3</v>
      </c>
      <c r="H127" s="41">
        <f t="shared" si="6"/>
        <v>14215.107975810566</v>
      </c>
      <c r="I127" s="41">
        <f t="shared" si="7"/>
        <v>14215.107975810566</v>
      </c>
    </row>
    <row r="128" spans="1:9" x14ac:dyDescent="0.35">
      <c r="A128" s="60" t="s">
        <v>495</v>
      </c>
      <c r="B128" s="19">
        <f t="shared" si="8"/>
        <v>14129663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9"/>
        <v>7.1252335558886727E-3</v>
      </c>
      <c r="H128" s="41">
        <f t="shared" si="6"/>
        <v>98836.465980805238</v>
      </c>
      <c r="I128" s="41">
        <f t="shared" si="7"/>
        <v>256432.38176995088</v>
      </c>
    </row>
    <row r="129" spans="1:9" x14ac:dyDescent="0.35">
      <c r="A129" s="59" t="s">
        <v>497</v>
      </c>
      <c r="B129" s="19">
        <f t="shared" si="8"/>
        <v>2921809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9"/>
        <v>2.1915942618637445E-3</v>
      </c>
      <c r="H129" s="41">
        <f t="shared" si="6"/>
        <v>20980.570187673991</v>
      </c>
      <c r="I129" s="41">
        <f t="shared" si="7"/>
        <v>204690.95918840237</v>
      </c>
    </row>
    <row r="130" spans="1:9" x14ac:dyDescent="0.35">
      <c r="A130" s="61" t="s">
        <v>499</v>
      </c>
      <c r="B130" s="19">
        <f t="shared" si="8"/>
        <v>815143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9"/>
        <v>8.8670252710630094E-4</v>
      </c>
      <c r="H130" s="41">
        <f t="shared" si="6"/>
        <v>34315.38779901385</v>
      </c>
      <c r="I130" s="41">
        <f t="shared" si="7"/>
        <v>55826.791106612705</v>
      </c>
    </row>
    <row r="132" spans="1:9" x14ac:dyDescent="0.35">
      <c r="E132" s="107">
        <f>SUM(E2:E130)</f>
        <v>1912403892</v>
      </c>
      <c r="F132" s="107">
        <f t="shared" ref="F132:I132" si="10">SUM(F2:F130)</f>
        <v>10037135974</v>
      </c>
      <c r="G132" s="107"/>
      <c r="H132" s="106">
        <f t="shared" si="10"/>
        <v>15973441.53547344</v>
      </c>
      <c r="I132" s="106">
        <f t="shared" si="10"/>
        <v>233846975.75475311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BC08-5A1B-40BD-AF88-973402DDE3C2}">
  <dimension ref="A1:L132"/>
  <sheetViews>
    <sheetView zoomScale="69" zoomScaleNormal="69" workbookViewId="0">
      <selection activeCell="A130" sqref="A1:A130"/>
    </sheetView>
  </sheetViews>
  <sheetFormatPr defaultRowHeight="14.5" x14ac:dyDescent="0.35"/>
  <cols>
    <col min="1" max="1" width="35.7265625" bestFit="1" customWidth="1"/>
    <col min="2" max="2" width="15.81640625" style="16" bestFit="1" customWidth="1"/>
    <col min="3" max="3" width="20.453125" customWidth="1"/>
    <col min="4" max="4" width="12.90625" bestFit="1" customWidth="1"/>
    <col min="5" max="5" width="17.54296875" customWidth="1"/>
    <col min="6" max="6" width="18.6328125" customWidth="1"/>
    <col min="7" max="7" width="8.90625" customWidth="1"/>
    <col min="8" max="8" width="14" style="16" customWidth="1"/>
    <col min="9" max="9" width="15" style="16" customWidth="1"/>
    <col min="10" max="10" width="8.7265625" customWidth="1"/>
    <col min="11" max="11" width="21.1796875" customWidth="1"/>
    <col min="12" max="12" width="14.453125" customWidth="1"/>
  </cols>
  <sheetData>
    <row r="1" spans="1:12" ht="39" x14ac:dyDescent="0.35">
      <c r="A1" s="44" t="s">
        <v>18</v>
      </c>
      <c r="B1" s="13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3" t="s">
        <v>19</v>
      </c>
    </row>
    <row r="2" spans="1:12" x14ac:dyDescent="0.35">
      <c r="A2" s="58" t="s">
        <v>191</v>
      </c>
      <c r="B2" s="14">
        <f>VLOOKUP(A2,$K$1:$L$111,2,FALSE)</f>
        <v>0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data'!A:F,5,FALSE)*10^3</f>
        <v>40277984</v>
      </c>
      <c r="F2" s="17">
        <f>VLOOKUP(A2,'Other data'!A:F,4,FALSE)*10^3</f>
        <v>50657583.999999993</v>
      </c>
      <c r="G2" s="48">
        <f>(B2*D2)/C2</f>
        <v>0</v>
      </c>
      <c r="H2" s="41">
        <f>G2*E2</f>
        <v>0</v>
      </c>
      <c r="I2" s="41">
        <f>G2*F2</f>
        <v>0</v>
      </c>
      <c r="K2" s="58" t="s">
        <v>191</v>
      </c>
      <c r="L2" s="14">
        <v>0</v>
      </c>
    </row>
    <row r="3" spans="1:12" x14ac:dyDescent="0.35">
      <c r="A3" s="58" t="s">
        <v>193</v>
      </c>
      <c r="B3" s="14">
        <v>0</v>
      </c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data'!A:F,5,FALSE)*10^3</f>
        <v>0</v>
      </c>
      <c r="F3" s="17">
        <f>VLOOKUP(A3,'Other data'!A:F,4,FALSE)*10^3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15">
        <v>0</v>
      </c>
    </row>
    <row r="4" spans="1:12" x14ac:dyDescent="0.35">
      <c r="A4" s="60" t="s">
        <v>195</v>
      </c>
      <c r="B4" s="14">
        <f>VLOOKUP(A4,$K$1:$L$111,2,FALSE)</f>
        <v>0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data'!A:F,5,FALSE)*10^3</f>
        <v>26500000</v>
      </c>
      <c r="F4" s="17">
        <f>VLOOKUP(A4,'Other data'!A:F,4,FALSE)*10^3</f>
        <v>34200000</v>
      </c>
      <c r="G4" s="48">
        <f t="shared" ref="G3:G66" si="2">(B4*D4)/C4</f>
        <v>0</v>
      </c>
      <c r="H4" s="41">
        <f t="shared" si="0"/>
        <v>0</v>
      </c>
      <c r="I4" s="41">
        <f t="shared" si="1"/>
        <v>0</v>
      </c>
      <c r="K4" s="60" t="s">
        <v>203</v>
      </c>
      <c r="L4" s="15">
        <v>0</v>
      </c>
    </row>
    <row r="5" spans="1:12" x14ac:dyDescent="0.35">
      <c r="A5" s="60" t="s">
        <v>199</v>
      </c>
      <c r="B5" s="14">
        <v>0</v>
      </c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data'!A:F,5,FALSE)*10^3</f>
        <v>0</v>
      </c>
      <c r="F5" s="17">
        <f>VLOOKUP(A5,'Other data'!A:F,4,FALSE)*10^3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15">
        <v>1781691</v>
      </c>
    </row>
    <row r="6" spans="1:12" x14ac:dyDescent="0.35">
      <c r="A6" s="60" t="s">
        <v>201</v>
      </c>
      <c r="B6" s="14">
        <v>0</v>
      </c>
      <c r="C6" s="51">
        <f>VLOOKUP(A6,'Other data'!A:J,9,FALSE)*10^6</f>
        <v>0</v>
      </c>
      <c r="D6" s="43">
        <f>VLOOKUP(A6,'Other data'!A:J,10,FALSE)</f>
        <v>0</v>
      </c>
      <c r="E6" s="17">
        <f>VLOOKUP(A6,'Other data'!A:F,5,FALSE)*10^3</f>
        <v>0</v>
      </c>
      <c r="F6" s="17">
        <f>VLOOKUP(A6,'Other data'!A:F,4,FALSE)*10^3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15">
        <v>0</v>
      </c>
    </row>
    <row r="7" spans="1:12" x14ac:dyDescent="0.35">
      <c r="A7" s="60" t="s">
        <v>203</v>
      </c>
      <c r="B7" s="14">
        <f>VLOOKUP(A7,$K$1:$L$111,2,FALSE)</f>
        <v>0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data'!A:F,5,FALSE)*10^3</f>
        <v>13233851.999999998</v>
      </c>
      <c r="F7" s="17">
        <f>VLOOKUP(A7,'Other data'!A:F,4,FALSE)*10^3</f>
        <v>13233851.999999998</v>
      </c>
      <c r="G7" s="48">
        <f t="shared" si="2"/>
        <v>0</v>
      </c>
      <c r="H7" s="41">
        <f t="shared" si="0"/>
        <v>0</v>
      </c>
      <c r="I7" s="41">
        <f t="shared" si="1"/>
        <v>0</v>
      </c>
      <c r="K7" s="59" t="s">
        <v>209</v>
      </c>
      <c r="L7" s="15">
        <v>0</v>
      </c>
    </row>
    <row r="8" spans="1:12" x14ac:dyDescent="0.35">
      <c r="A8" s="59" t="s">
        <v>205</v>
      </c>
      <c r="B8" s="14">
        <f>VLOOKUP(A8,$K$1:$L$111,2,FALSE)</f>
        <v>1781691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data'!A:F,5,FALSE)*10^3</f>
        <v>2010956.0000000002</v>
      </c>
      <c r="F8" s="17">
        <f>VLOOKUP(A8,'Other data'!A:F,4,FALSE)*10^3</f>
        <v>16235456</v>
      </c>
      <c r="G8" s="48">
        <f t="shared" si="2"/>
        <v>2.4641964864914427E-3</v>
      </c>
      <c r="H8" s="41">
        <f t="shared" si="0"/>
        <v>4955.3907096888861</v>
      </c>
      <c r="I8" s="41">
        <f t="shared" si="1"/>
        <v>40007.353631786413</v>
      </c>
      <c r="K8" s="60" t="s">
        <v>211</v>
      </c>
      <c r="L8" s="15">
        <v>1365478</v>
      </c>
    </row>
    <row r="9" spans="1:12" x14ac:dyDescent="0.35">
      <c r="A9" s="60" t="s">
        <v>207</v>
      </c>
      <c r="B9" s="14">
        <f>VLOOKUP(A9,$K$1:$L$111,2,FALSE)</f>
        <v>0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data'!A:F,5,FALSE)*10^3</f>
        <v>117640000</v>
      </c>
      <c r="F9" s="17">
        <f>VLOOKUP(A9,'Other data'!A:F,4,FALSE)*10^3</f>
        <v>117640000</v>
      </c>
      <c r="G9" s="48">
        <f t="shared" si="2"/>
        <v>0</v>
      </c>
      <c r="H9" s="41">
        <f t="shared" si="0"/>
        <v>0</v>
      </c>
      <c r="I9" s="41">
        <f t="shared" si="1"/>
        <v>0</v>
      </c>
      <c r="K9" s="59" t="s">
        <v>213</v>
      </c>
      <c r="L9" s="15">
        <v>2023063</v>
      </c>
    </row>
    <row r="10" spans="1:12" x14ac:dyDescent="0.35">
      <c r="A10" s="59" t="s">
        <v>209</v>
      </c>
      <c r="B10" s="14">
        <f>VLOOKUP(A10,$K$1:$L$111,2,FALSE)</f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data'!A:F,5,FALSE)*10^3</f>
        <v>117640000</v>
      </c>
      <c r="F10" s="17">
        <f>VLOOKUP(A10,'Other data'!A:F,4,FALSE)*10^3</f>
        <v>117640000</v>
      </c>
      <c r="G10" s="48">
        <f t="shared" si="2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15">
        <v>0</v>
      </c>
    </row>
    <row r="11" spans="1:12" x14ac:dyDescent="0.35">
      <c r="A11" s="60" t="s">
        <v>211</v>
      </c>
      <c r="B11" s="14">
        <f>VLOOKUP(A11,$K$1:$L$111,2,FALSE)</f>
        <v>1365478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data'!A:F,5,FALSE)*10^3</f>
        <v>25011622.000000004</v>
      </c>
      <c r="F11" s="17">
        <f>VLOOKUP(A11,'Other data'!A:F,4,FALSE)*10^3</f>
        <v>46495321</v>
      </c>
      <c r="G11" s="48">
        <f t="shared" si="2"/>
        <v>3.204605991593691E-3</v>
      </c>
      <c r="H11" s="41">
        <f t="shared" si="0"/>
        <v>80152.393720676584</v>
      </c>
      <c r="I11" s="41">
        <f t="shared" si="1"/>
        <v>148999.18425767196</v>
      </c>
      <c r="K11" s="59" t="s">
        <v>217</v>
      </c>
      <c r="L11" s="15">
        <v>0</v>
      </c>
    </row>
    <row r="12" spans="1:12" x14ac:dyDescent="0.35">
      <c r="A12" s="59" t="s">
        <v>213</v>
      </c>
      <c r="B12" s="14">
        <f>VLOOKUP(A12,$K$1:$L$111,2,FALSE)</f>
        <v>2023063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data'!A:F,5,FALSE)*10^3</f>
        <v>51463483.999999993</v>
      </c>
      <c r="F12" s="17">
        <f>VLOOKUP(A12,'Other data'!A:F,4,FALSE)*10^3</f>
        <v>93222682.999999985</v>
      </c>
      <c r="G12" s="48">
        <f t="shared" si="2"/>
        <v>2.1377569973113496E-3</v>
      </c>
      <c r="H12" s="41">
        <f t="shared" si="0"/>
        <v>110016.42302702066</v>
      </c>
      <c r="I12" s="41">
        <f t="shared" si="1"/>
        <v>199287.44289138776</v>
      </c>
      <c r="K12" s="60" t="s">
        <v>219</v>
      </c>
      <c r="L12" s="15">
        <v>0</v>
      </c>
    </row>
    <row r="13" spans="1:12" x14ac:dyDescent="0.35">
      <c r="A13" s="60" t="s">
        <v>215</v>
      </c>
      <c r="B13" s="14">
        <f>VLOOKUP(A13,$K$1:$L$111,2,FALSE)</f>
        <v>0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data'!A:F,5,FALSE)*10^3</f>
        <v>1877921</v>
      </c>
      <c r="F13" s="17">
        <f>VLOOKUP(A13,'Other data'!A:F,4,FALSE)*10^3</f>
        <v>1877921</v>
      </c>
      <c r="G13" s="48">
        <f t="shared" si="2"/>
        <v>0</v>
      </c>
      <c r="H13" s="41">
        <f t="shared" si="0"/>
        <v>0</v>
      </c>
      <c r="I13" s="41">
        <f t="shared" si="1"/>
        <v>0</v>
      </c>
      <c r="K13" s="59" t="s">
        <v>225</v>
      </c>
      <c r="L13" s="15">
        <v>0</v>
      </c>
    </row>
    <row r="14" spans="1:12" x14ac:dyDescent="0.35">
      <c r="A14" s="59" t="s">
        <v>217</v>
      </c>
      <c r="B14" s="14">
        <f>VLOOKUP(A14,$K$1:$L$111,2,FALSE)</f>
        <v>0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data'!A:F,5,FALSE)*10^3</f>
        <v>1040000</v>
      </c>
      <c r="F14" s="17">
        <f>VLOOKUP(A14,'Other data'!A:F,4,FALSE)*10^3</f>
        <v>25551000</v>
      </c>
      <c r="G14" s="48">
        <f t="shared" si="2"/>
        <v>0</v>
      </c>
      <c r="H14" s="41">
        <f t="shared" si="0"/>
        <v>0</v>
      </c>
      <c r="I14" s="41">
        <f t="shared" si="1"/>
        <v>0</v>
      </c>
      <c r="K14" s="60" t="s">
        <v>227</v>
      </c>
      <c r="L14" s="15">
        <v>0</v>
      </c>
    </row>
    <row r="15" spans="1:12" x14ac:dyDescent="0.35">
      <c r="A15" s="60" t="s">
        <v>219</v>
      </c>
      <c r="B15" s="14">
        <f>VLOOKUP(A15,$K$1:$L$111,2,FALSE)</f>
        <v>0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data'!A:F,5,FALSE)*10^3</f>
        <v>920912</v>
      </c>
      <c r="F15" s="17">
        <f>VLOOKUP(A15,'Other data'!A:F,4,FALSE)*10^3</f>
        <v>920912</v>
      </c>
      <c r="G15" s="48">
        <f t="shared" si="2"/>
        <v>0</v>
      </c>
      <c r="H15" s="41">
        <f t="shared" si="0"/>
        <v>0</v>
      </c>
      <c r="I15" s="41">
        <f t="shared" si="1"/>
        <v>0</v>
      </c>
      <c r="K15" s="52" t="s">
        <v>229</v>
      </c>
      <c r="L15" s="15">
        <v>0</v>
      </c>
    </row>
    <row r="16" spans="1:12" x14ac:dyDescent="0.35">
      <c r="A16" s="59" t="s">
        <v>225</v>
      </c>
      <c r="B16" s="14">
        <f>VLOOKUP(A16,$K$1:$L$111,2,FALSE)</f>
        <v>0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data'!A:F,5,FALSE)*10^3</f>
        <v>0</v>
      </c>
      <c r="F16" s="17">
        <f>VLOOKUP(A16,'Other data'!A:F,4,FALSE)*10^3</f>
        <v>0</v>
      </c>
      <c r="G16" s="48">
        <f t="shared" si="2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15">
        <v>20138</v>
      </c>
    </row>
    <row r="17" spans="1:12" x14ac:dyDescent="0.35">
      <c r="A17" s="60" t="s">
        <v>227</v>
      </c>
      <c r="B17" s="14">
        <f>VLOOKUP(A17,$K$1:$L$111,2,FALSE)</f>
        <v>0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data'!A:F,5,FALSE)*10^3</f>
        <v>1091032</v>
      </c>
      <c r="F17" s="17">
        <f>VLOOKUP(A17,'Other data'!A:F,4,FALSE)*10^3</f>
        <v>1091032</v>
      </c>
      <c r="G17" s="48">
        <f t="shared" si="2"/>
        <v>0</v>
      </c>
      <c r="H17" s="41">
        <f t="shared" si="0"/>
        <v>0</v>
      </c>
      <c r="I17" s="41">
        <f t="shared" si="1"/>
        <v>0</v>
      </c>
      <c r="K17" s="59" t="s">
        <v>233</v>
      </c>
      <c r="L17" s="15">
        <v>0</v>
      </c>
    </row>
    <row r="18" spans="1:12" x14ac:dyDescent="0.35">
      <c r="A18" s="52" t="s">
        <v>229</v>
      </c>
      <c r="B18" s="14">
        <f>VLOOKUP(A18,$K$1:$L$111,2,FALSE)</f>
        <v>0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data'!A:F,5,FALSE)*10^3</f>
        <v>0</v>
      </c>
      <c r="F18" s="17">
        <f>VLOOKUP(A18,'Other data'!A:F,4,FALSE)*10^3</f>
        <v>0</v>
      </c>
      <c r="G18" s="48">
        <f t="shared" si="2"/>
        <v>0</v>
      </c>
      <c r="H18" s="41">
        <f t="shared" si="0"/>
        <v>0</v>
      </c>
      <c r="I18" s="41">
        <f t="shared" si="1"/>
        <v>0</v>
      </c>
      <c r="K18" s="60" t="s">
        <v>235</v>
      </c>
      <c r="L18" s="15">
        <v>0</v>
      </c>
    </row>
    <row r="19" spans="1:12" x14ac:dyDescent="0.35">
      <c r="A19" s="52" t="s">
        <v>231</v>
      </c>
      <c r="B19" s="14">
        <f>VLOOKUP(A19,$K$1:$L$111,2,FALSE)</f>
        <v>20138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data'!A:F,5,FALSE)*10^3</f>
        <v>0</v>
      </c>
      <c r="F19" s="17">
        <f>VLOOKUP(A19,'Other data'!A:F,4,FALSE)*10^3</f>
        <v>0</v>
      </c>
      <c r="G19" s="48">
        <f t="shared" si="2"/>
        <v>1.8874587181264405E-5</v>
      </c>
      <c r="H19" s="41">
        <f t="shared" si="0"/>
        <v>0</v>
      </c>
      <c r="I19" s="41">
        <f t="shared" si="1"/>
        <v>0</v>
      </c>
      <c r="K19" s="59" t="s">
        <v>237</v>
      </c>
      <c r="L19" s="15">
        <v>0</v>
      </c>
    </row>
    <row r="20" spans="1:12" x14ac:dyDescent="0.35">
      <c r="A20" s="59" t="s">
        <v>233</v>
      </c>
      <c r="B20" s="14">
        <f>VLOOKUP(A20,$K$1:$L$111,2,FALSE)</f>
        <v>0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data'!A:F,5,FALSE)*10^3</f>
        <v>0</v>
      </c>
      <c r="F20" s="17">
        <f>VLOOKUP(A20,'Other data'!A:F,4,FALSE)*10^3</f>
        <v>0</v>
      </c>
      <c r="G20" s="48">
        <f t="shared" si="2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15">
        <v>0</v>
      </c>
    </row>
    <row r="21" spans="1:12" x14ac:dyDescent="0.35">
      <c r="A21" s="60" t="s">
        <v>235</v>
      </c>
      <c r="B21" s="14">
        <f>VLOOKUP(A21,$K$1:$L$111,2,FALSE)</f>
        <v>0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data'!A:F,5,FALSE)*10^3</f>
        <v>382823</v>
      </c>
      <c r="F21" s="17">
        <f>VLOOKUP(A21,'Other data'!A:F,4,FALSE)*10^3</f>
        <v>382823</v>
      </c>
      <c r="G21" s="48">
        <f t="shared" si="2"/>
        <v>0</v>
      </c>
      <c r="H21" s="41">
        <f t="shared" si="0"/>
        <v>0</v>
      </c>
      <c r="I21" s="41">
        <f t="shared" si="1"/>
        <v>0</v>
      </c>
      <c r="K21" s="59" t="s">
        <v>253</v>
      </c>
      <c r="L21" s="15">
        <v>233185</v>
      </c>
    </row>
    <row r="22" spans="1:12" x14ac:dyDescent="0.35">
      <c r="A22" s="59" t="s">
        <v>237</v>
      </c>
      <c r="B22" s="14">
        <f>VLOOKUP(A22,$K$1:$L$111,2,FALSE)</f>
        <v>0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data'!A:F,5,FALSE)*10^3</f>
        <v>32500000</v>
      </c>
      <c r="F22" s="17">
        <f>VLOOKUP(A22,'Other data'!A:F,4,FALSE)*10^3</f>
        <v>339200000</v>
      </c>
      <c r="G22" s="48">
        <f t="shared" si="2"/>
        <v>0</v>
      </c>
      <c r="H22" s="41">
        <f t="shared" si="0"/>
        <v>0</v>
      </c>
      <c r="I22" s="41">
        <f t="shared" si="1"/>
        <v>0</v>
      </c>
      <c r="K22" s="60" t="s">
        <v>255</v>
      </c>
      <c r="L22" s="15">
        <v>0</v>
      </c>
    </row>
    <row r="23" spans="1:12" x14ac:dyDescent="0.35">
      <c r="A23" s="60" t="s">
        <v>243</v>
      </c>
      <c r="B23" s="14">
        <v>0</v>
      </c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data'!A:F,5,FALSE)*10^3</f>
        <v>0</v>
      </c>
      <c r="F23" s="17">
        <f>VLOOKUP(A23,'Other data'!A:F,4,FALSE)*10^3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15">
        <v>6981882</v>
      </c>
    </row>
    <row r="24" spans="1:12" x14ac:dyDescent="0.35">
      <c r="A24" s="59" t="s">
        <v>247</v>
      </c>
      <c r="B24" s="14">
        <v>0</v>
      </c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data'!A:F,5,FALSE)*10^3</f>
        <v>0</v>
      </c>
      <c r="F24" s="17">
        <f>VLOOKUP(A24,'Other data'!A:F,4,FALSE)*10^3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15">
        <v>1914323</v>
      </c>
    </row>
    <row r="25" spans="1:12" x14ac:dyDescent="0.35">
      <c r="A25" s="60" t="s">
        <v>251</v>
      </c>
      <c r="B25" s="14">
        <f>VLOOKUP(A25,$K$1:$L$111,2,FALSE)</f>
        <v>0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data'!A:F,5,FALSE)*10^3</f>
        <v>26335750</v>
      </c>
      <c r="F25" s="17">
        <f>VLOOKUP(A25,'Other data'!A:F,4,FALSE)*10^3</f>
        <v>150449750</v>
      </c>
      <c r="G25" s="48">
        <f t="shared" si="2"/>
        <v>0</v>
      </c>
      <c r="H25" s="41">
        <f t="shared" si="0"/>
        <v>0</v>
      </c>
      <c r="I25" s="41">
        <f t="shared" si="1"/>
        <v>0</v>
      </c>
      <c r="K25" s="59" t="s">
        <v>261</v>
      </c>
      <c r="L25" s="15">
        <v>1461</v>
      </c>
    </row>
    <row r="26" spans="1:12" x14ac:dyDescent="0.35">
      <c r="A26" s="59" t="s">
        <v>253</v>
      </c>
      <c r="B26" s="14">
        <f>VLOOKUP(A26,$K$1:$L$111,2,FALSE)</f>
        <v>233185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data'!A:F,5,FALSE)*10^3</f>
        <v>6012</v>
      </c>
      <c r="F26" s="17">
        <f>VLOOKUP(A26,'Other data'!A:F,4,FALSE)*10^3</f>
        <v>20901</v>
      </c>
      <c r="G26" s="48">
        <f t="shared" si="2"/>
        <v>5.5153255161777541E-4</v>
      </c>
      <c r="H26" s="41">
        <f t="shared" si="0"/>
        <v>3.3158137003260659</v>
      </c>
      <c r="I26" s="41">
        <f t="shared" si="1"/>
        <v>11.527581861363124</v>
      </c>
      <c r="K26" s="60" t="s">
        <v>263</v>
      </c>
      <c r="L26" s="15">
        <v>0</v>
      </c>
    </row>
    <row r="27" spans="1:12" x14ac:dyDescent="0.35">
      <c r="A27" s="60" t="s">
        <v>255</v>
      </c>
      <c r="B27" s="14">
        <f>VLOOKUP(A27,$K$1:$L$111,2,FALSE)</f>
        <v>0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data'!A:F,5,FALSE)*10^3</f>
        <v>18100000</v>
      </c>
      <c r="F27" s="17">
        <f>VLOOKUP(A27,'Other data'!A:F,4,FALSE)*10^3</f>
        <v>161700000</v>
      </c>
      <c r="G27" s="48">
        <f t="shared" si="2"/>
        <v>0</v>
      </c>
      <c r="H27" s="41">
        <f t="shared" si="0"/>
        <v>0</v>
      </c>
      <c r="I27" s="41">
        <f t="shared" si="1"/>
        <v>0</v>
      </c>
      <c r="K27" s="59" t="s">
        <v>265</v>
      </c>
      <c r="L27" s="15">
        <v>22080</v>
      </c>
    </row>
    <row r="28" spans="1:12" x14ac:dyDescent="0.35">
      <c r="A28" s="59" t="s">
        <v>257</v>
      </c>
      <c r="B28" s="14">
        <f>VLOOKUP(A28,$K$1:$L$111,2,FALSE)</f>
        <v>6981882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data'!A:F,5,FALSE)*10^3</f>
        <v>4891379.0000000009</v>
      </c>
      <c r="F28" s="17">
        <f>VLOOKUP(A28,'Other data'!A:F,4,FALSE)*10^3</f>
        <v>31301680</v>
      </c>
      <c r="G28" s="48">
        <f t="shared" si="2"/>
        <v>5.7543130690469058E-3</v>
      </c>
      <c r="H28" s="41">
        <f t="shared" si="0"/>
        <v>28146.52610536159</v>
      </c>
      <c r="I28" s="41">
        <f t="shared" si="1"/>
        <v>180119.66630712416</v>
      </c>
      <c r="K28" s="60" t="s">
        <v>267</v>
      </c>
      <c r="L28" s="15">
        <v>0</v>
      </c>
    </row>
    <row r="29" spans="1:12" x14ac:dyDescent="0.35">
      <c r="A29" s="60" t="s">
        <v>259</v>
      </c>
      <c r="B29" s="14">
        <f>VLOOKUP(A29,$K$1:$L$111,2,FALSE)</f>
        <v>1914323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data'!A:F,5,FALSE)*10^3</f>
        <v>11168945</v>
      </c>
      <c r="F29" s="17">
        <f>VLOOKUP(A29,'Other data'!A:F,4,FALSE)*10^3</f>
        <v>11168945</v>
      </c>
      <c r="G29" s="48">
        <f t="shared" si="2"/>
        <v>4.3339990784631846E-3</v>
      </c>
      <c r="H29" s="41">
        <f t="shared" si="0"/>
        <v>48406.197337405996</v>
      </c>
      <c r="I29" s="41">
        <f t="shared" si="1"/>
        <v>48406.197337405996</v>
      </c>
      <c r="K29" s="60" t="s">
        <v>271</v>
      </c>
      <c r="L29" s="15">
        <v>0</v>
      </c>
    </row>
    <row r="30" spans="1:12" x14ac:dyDescent="0.35">
      <c r="A30" s="59" t="s">
        <v>261</v>
      </c>
      <c r="B30" s="14">
        <f>VLOOKUP(A30,$K$1:$L$111,2,FALSE)</f>
        <v>1461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data'!A:F,5,FALSE)*10^3</f>
        <v>1729353.0000000028</v>
      </c>
      <c r="F30" s="17">
        <f>VLOOKUP(A30,'Other data'!A:F,4,FALSE)*10^3</f>
        <v>83729353</v>
      </c>
      <c r="G30" s="48">
        <f t="shared" si="2"/>
        <v>8.7289659122229287E-6</v>
      </c>
      <c r="H30" s="41">
        <f t="shared" si="0"/>
        <v>15.095463387200482</v>
      </c>
      <c r="I30" s="41">
        <f t="shared" si="1"/>
        <v>730.87066818948063</v>
      </c>
      <c r="K30" s="59" t="s">
        <v>273</v>
      </c>
      <c r="L30" s="15">
        <v>0</v>
      </c>
    </row>
    <row r="31" spans="1:12" x14ac:dyDescent="0.35">
      <c r="A31" s="60" t="s">
        <v>263</v>
      </c>
      <c r="B31" s="14">
        <f>VLOOKUP(A31,$K$1:$L$111,2,FALSE)</f>
        <v>0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data'!A:F,5,FALSE)*10^3</f>
        <v>53000000</v>
      </c>
      <c r="F31" s="17">
        <f>VLOOKUP(A31,'Other data'!A:F,4,FALSE)*10^3</f>
        <v>645000000</v>
      </c>
      <c r="G31" s="48">
        <f t="shared" si="2"/>
        <v>0</v>
      </c>
      <c r="H31" s="41">
        <f t="shared" si="0"/>
        <v>0</v>
      </c>
      <c r="I31" s="41">
        <f t="shared" si="1"/>
        <v>0</v>
      </c>
      <c r="K31" s="60" t="s">
        <v>275</v>
      </c>
      <c r="L31" s="15">
        <v>0</v>
      </c>
    </row>
    <row r="32" spans="1:12" x14ac:dyDescent="0.35">
      <c r="A32" s="59" t="s">
        <v>265</v>
      </c>
      <c r="B32" s="14">
        <f>VLOOKUP(A32,$K$1:$L$111,2,FALSE)</f>
        <v>22080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data'!A:F,5,FALSE)*10^3</f>
        <v>1250800</v>
      </c>
      <c r="F32" s="17">
        <f>VLOOKUP(A32,'Other data'!A:F,4,FALSE)*10^3</f>
        <v>1250800</v>
      </c>
      <c r="G32" s="48">
        <f t="shared" si="2"/>
        <v>2.792131929433386E-4</v>
      </c>
      <c r="H32" s="41">
        <f t="shared" si="0"/>
        <v>349.2398617335279</v>
      </c>
      <c r="I32" s="41">
        <f t="shared" si="1"/>
        <v>349.2398617335279</v>
      </c>
      <c r="K32" s="59" t="s">
        <v>277</v>
      </c>
      <c r="L32" s="15">
        <v>0</v>
      </c>
    </row>
    <row r="33" spans="1:12" x14ac:dyDescent="0.35">
      <c r="A33" s="60" t="s">
        <v>267</v>
      </c>
      <c r="B33" s="14">
        <f>VLOOKUP(A33,$K$1:$L$111,2,FALSE)</f>
        <v>0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data'!A:F,5,FALSE)*10^3</f>
        <v>17687946.000000004</v>
      </c>
      <c r="F33" s="17">
        <f>VLOOKUP(A33,'Other data'!A:F,4,FALSE)*10^3</f>
        <v>42502046</v>
      </c>
      <c r="G33" s="48">
        <f t="shared" si="2"/>
        <v>0</v>
      </c>
      <c r="H33" s="41">
        <f t="shared" si="0"/>
        <v>0</v>
      </c>
      <c r="I33" s="41">
        <f t="shared" si="1"/>
        <v>0</v>
      </c>
      <c r="K33" s="87" t="s">
        <v>1148</v>
      </c>
      <c r="L33" s="86"/>
    </row>
    <row r="34" spans="1:12" x14ac:dyDescent="0.35">
      <c r="A34" s="60" t="s">
        <v>269</v>
      </c>
      <c r="B34" s="14">
        <v>0</v>
      </c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data'!A:F,5,FALSE)*10^3</f>
        <v>0</v>
      </c>
      <c r="F34" s="17">
        <f>VLOOKUP(A34,'Other data'!A:F,4,FALSE)*10^3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15">
        <v>0</v>
      </c>
    </row>
    <row r="35" spans="1:12" x14ac:dyDescent="0.35">
      <c r="A35" s="60" t="s">
        <v>271</v>
      </c>
      <c r="B35" s="14">
        <f>VLOOKUP(A35,$K$1:$L$111,2,FALSE)</f>
        <v>0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data'!A:F,5,FALSE)*10^3</f>
        <v>16014000</v>
      </c>
      <c r="F35" s="17">
        <f>VLOOKUP(A35,'Other data'!A:F,4,FALSE)*10^3</f>
        <v>251014000</v>
      </c>
      <c r="G35" s="48">
        <f t="shared" si="2"/>
        <v>0</v>
      </c>
      <c r="H35" s="41">
        <f t="shared" si="0"/>
        <v>0</v>
      </c>
      <c r="I35" s="41">
        <f t="shared" si="1"/>
        <v>0</v>
      </c>
      <c r="K35" s="60" t="s">
        <v>283</v>
      </c>
      <c r="L35" s="15">
        <v>0</v>
      </c>
    </row>
    <row r="36" spans="1:12" x14ac:dyDescent="0.35">
      <c r="A36" s="59" t="s">
        <v>273</v>
      </c>
      <c r="B36" s="14">
        <f>VLOOKUP(A36,$K$1:$L$111,2,FALSE)</f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data'!A:F,5,FALSE)*10^3</f>
        <v>3350000</v>
      </c>
      <c r="F36" s="17">
        <f>VLOOKUP(A36,'Other data'!A:F,4,FALSE)*10^3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15">
        <v>0</v>
      </c>
    </row>
    <row r="37" spans="1:12" x14ac:dyDescent="0.35">
      <c r="A37" s="60" t="s">
        <v>275</v>
      </c>
      <c r="B37" s="14">
        <f>VLOOKUP(A37,$K$1:$L$111,2,FALSE)</f>
        <v>0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data'!A:F,5,FALSE)*10^3</f>
        <v>1981075</v>
      </c>
      <c r="F37" s="17">
        <f>VLOOKUP(A37,'Other data'!A:F,4,FALSE)*10^3</f>
        <v>1981075</v>
      </c>
      <c r="G37" s="48">
        <f t="shared" si="2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15">
        <v>0</v>
      </c>
    </row>
    <row r="38" spans="1:12" x14ac:dyDescent="0.35">
      <c r="A38" s="59" t="s">
        <v>277</v>
      </c>
      <c r="B38" s="14">
        <f>VLOOKUP(A38,$K$1:$L$111,2,FALSE)</f>
        <v>0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data'!A:F,5,FALSE)*10^3</f>
        <v>1305425</v>
      </c>
      <c r="F38" s="17">
        <f>VLOOKUP(A38,'Other data'!A:F,4,FALSE)*10^3</f>
        <v>1305425</v>
      </c>
      <c r="G38" s="48">
        <f t="shared" si="2"/>
        <v>0</v>
      </c>
      <c r="H38" s="41">
        <f t="shared" si="0"/>
        <v>0</v>
      </c>
      <c r="I38" s="41">
        <f t="shared" si="1"/>
        <v>0</v>
      </c>
      <c r="K38" s="59" t="s">
        <v>289</v>
      </c>
      <c r="L38" s="15">
        <v>0</v>
      </c>
    </row>
    <row r="39" spans="1:12" x14ac:dyDescent="0.35">
      <c r="A39" s="59" t="s">
        <v>279</v>
      </c>
      <c r="B39" s="14">
        <v>0</v>
      </c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data'!A:F,5,FALSE)*10^3</f>
        <v>0</v>
      </c>
      <c r="F39" s="17">
        <f>VLOOKUP(A39,'Other data'!A:F,4,FALSE)*10^3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15">
        <v>0</v>
      </c>
    </row>
    <row r="40" spans="1:12" x14ac:dyDescent="0.35">
      <c r="A40" s="59" t="s">
        <v>1148</v>
      </c>
      <c r="B40" s="14">
        <f>VLOOKUP(A40,$K$1:$L$111,2,FALSE)</f>
        <v>0</v>
      </c>
      <c r="C40" s="51">
        <f>VLOOKUP(A40,'Other data'!A:J,9,FALSE)*10^6</f>
        <v>45559030000</v>
      </c>
      <c r="D40" s="43">
        <f>VLOOKUP(A40,'Other data'!A:J,10,FALSE)</f>
        <v>61.51</v>
      </c>
      <c r="E40" s="17">
        <f>VLOOKUP(A40,'Other data'!A:F,5,FALSE)*10^3</f>
        <v>4979500</v>
      </c>
      <c r="F40" s="17">
        <f>VLOOKUP(A40,'Other data'!A:F,4,FALSE)*10^3</f>
        <v>94979500</v>
      </c>
      <c r="G40" s="48">
        <f t="shared" si="2"/>
        <v>0</v>
      </c>
      <c r="H40" s="41">
        <f t="shared" si="0"/>
        <v>0</v>
      </c>
      <c r="I40" s="41">
        <f t="shared" si="1"/>
        <v>0</v>
      </c>
      <c r="K40" s="59" t="s">
        <v>293</v>
      </c>
      <c r="L40" s="15">
        <v>1619234</v>
      </c>
    </row>
    <row r="41" spans="1:12" x14ac:dyDescent="0.35">
      <c r="A41" s="59" t="s">
        <v>281</v>
      </c>
      <c r="B41" s="14">
        <f>VLOOKUP(A41,$K$1:$L$111,2,FALSE)</f>
        <v>0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data'!A:F,5,FALSE)*10^3</f>
        <v>2161366.9999999981</v>
      </c>
      <c r="F41" s="17">
        <f>VLOOKUP(A41,'Other data'!A:F,4,FALSE)*10^3</f>
        <v>47251969</v>
      </c>
      <c r="G41" s="48">
        <f t="shared" si="2"/>
        <v>0</v>
      </c>
      <c r="H41" s="41">
        <f t="shared" si="0"/>
        <v>0</v>
      </c>
      <c r="I41" s="41">
        <f t="shared" si="1"/>
        <v>0</v>
      </c>
      <c r="K41" s="60" t="s">
        <v>295</v>
      </c>
      <c r="L41" s="15">
        <v>0</v>
      </c>
    </row>
    <row r="42" spans="1:12" x14ac:dyDescent="0.35">
      <c r="A42" s="60" t="s">
        <v>283</v>
      </c>
      <c r="B42" s="14">
        <f>VLOOKUP(A42,$K$1:$L$111,2,FALSE)</f>
        <v>0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data'!A:F,5,FALSE)*10^3</f>
        <v>33645033</v>
      </c>
      <c r="F42" s="17">
        <f>VLOOKUP(A42,'Other data'!A:F,4,FALSE)*10^3</f>
        <v>62924334</v>
      </c>
      <c r="G42" s="48">
        <f t="shared" si="2"/>
        <v>0</v>
      </c>
      <c r="H42" s="41">
        <f t="shared" si="0"/>
        <v>0</v>
      </c>
      <c r="I42" s="41">
        <f t="shared" si="1"/>
        <v>0</v>
      </c>
      <c r="K42" s="59" t="s">
        <v>297</v>
      </c>
      <c r="L42" s="15">
        <v>0</v>
      </c>
    </row>
    <row r="43" spans="1:12" x14ac:dyDescent="0.35">
      <c r="A43" s="59" t="s">
        <v>285</v>
      </c>
      <c r="B43" s="14">
        <f>VLOOKUP(A43,$K$1:$L$111,2,FALSE)</f>
        <v>0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data'!A:F,5,FALSE)*10^3</f>
        <v>27278000</v>
      </c>
      <c r="F43" s="17">
        <f>VLOOKUP(A43,'Other data'!A:F,4,FALSE)*10^3</f>
        <v>53475000</v>
      </c>
      <c r="G43" s="48">
        <f t="shared" si="2"/>
        <v>0</v>
      </c>
      <c r="H43" s="41">
        <f t="shared" si="0"/>
        <v>0</v>
      </c>
      <c r="I43" s="41">
        <f t="shared" si="1"/>
        <v>0</v>
      </c>
      <c r="K43" s="60" t="s">
        <v>299</v>
      </c>
      <c r="L43" s="15">
        <v>13465649</v>
      </c>
    </row>
    <row r="44" spans="1:12" x14ac:dyDescent="0.35">
      <c r="A44" s="60" t="s">
        <v>287</v>
      </c>
      <c r="B44" s="14">
        <f>VLOOKUP(A44,$K$1:$L$111,2,FALSE)</f>
        <v>0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data'!A:F,5,FALSE)*10^3</f>
        <v>79220000</v>
      </c>
      <c r="F44" s="17">
        <f>VLOOKUP(A44,'Other data'!A:F,4,FALSE)*10^3</f>
        <v>117808000</v>
      </c>
      <c r="G44" s="48">
        <f t="shared" si="2"/>
        <v>0</v>
      </c>
      <c r="H44" s="41">
        <f t="shared" si="0"/>
        <v>0</v>
      </c>
      <c r="I44" s="41">
        <f t="shared" si="1"/>
        <v>0</v>
      </c>
      <c r="K44" s="59" t="s">
        <v>301</v>
      </c>
      <c r="L44" s="15">
        <v>0</v>
      </c>
    </row>
    <row r="45" spans="1:12" x14ac:dyDescent="0.35">
      <c r="A45" s="59" t="s">
        <v>289</v>
      </c>
      <c r="B45" s="14">
        <f>VLOOKUP(A45,$K$1:$L$111,2,FALSE)</f>
        <v>0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data'!A:F,5,FALSE)*10^3</f>
        <v>13460533.999999985</v>
      </c>
      <c r="F45" s="17">
        <f>VLOOKUP(A45,'Other data'!A:F,4,FALSE)*10^3</f>
        <v>166908534</v>
      </c>
      <c r="G45" s="48">
        <f t="shared" si="2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15">
        <v>0</v>
      </c>
    </row>
    <row r="46" spans="1:12" x14ac:dyDescent="0.35">
      <c r="A46" s="60" t="s">
        <v>291</v>
      </c>
      <c r="B46" s="14">
        <f>VLOOKUP(A46,$K$1:$L$111,2,FALSE)</f>
        <v>0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data'!A:F,5,FALSE)*10^3</f>
        <v>14925227.000000002</v>
      </c>
      <c r="F46" s="17">
        <f>VLOOKUP(A46,'Other data'!A:F,4,FALSE)*10^3</f>
        <v>23735997.000000004</v>
      </c>
      <c r="G46" s="48">
        <f t="shared" si="2"/>
        <v>0</v>
      </c>
      <c r="H46" s="41">
        <f t="shared" si="0"/>
        <v>0</v>
      </c>
      <c r="I46" s="41">
        <f t="shared" si="1"/>
        <v>0</v>
      </c>
      <c r="K46" s="60" t="s">
        <v>307</v>
      </c>
      <c r="L46" s="15">
        <v>0</v>
      </c>
    </row>
    <row r="47" spans="1:12" x14ac:dyDescent="0.35">
      <c r="A47" s="59" t="s">
        <v>293</v>
      </c>
      <c r="B47" s="14">
        <f>VLOOKUP(A47,$K$1:$L$111,2,FALSE)</f>
        <v>1619234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data'!A:F,5,FALSE)*10^3</f>
        <v>14408000</v>
      </c>
      <c r="F47" s="17">
        <f>VLOOKUP(A47,'Other data'!A:F,4,FALSE)*10^3</f>
        <v>68508602</v>
      </c>
      <c r="G47" s="48">
        <f t="shared" si="2"/>
        <v>4.3210904502761317E-4</v>
      </c>
      <c r="H47" s="41">
        <f t="shared" si="0"/>
        <v>6225.8271207578509</v>
      </c>
      <c r="I47" s="41">
        <f t="shared" si="1"/>
        <v>29603.186586396831</v>
      </c>
      <c r="K47" s="59" t="s">
        <v>309</v>
      </c>
      <c r="L47" s="15">
        <v>0</v>
      </c>
    </row>
    <row r="48" spans="1:12" x14ac:dyDescent="0.35">
      <c r="A48" s="60" t="s">
        <v>295</v>
      </c>
      <c r="B48" s="14">
        <f>VLOOKUP(A48,$K$1:$L$111,2,FALSE)</f>
        <v>0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data'!A:F,5,FALSE)*10^3</f>
        <v>57089658.000000007</v>
      </c>
      <c r="F48" s="17">
        <f>VLOOKUP(A48,'Other data'!A:F,4,FALSE)*10^3</f>
        <v>132889455.00000001</v>
      </c>
      <c r="G48" s="48">
        <f t="shared" si="2"/>
        <v>0</v>
      </c>
      <c r="H48" s="41">
        <f t="shared" si="0"/>
        <v>0</v>
      </c>
      <c r="I48" s="41">
        <f t="shared" si="1"/>
        <v>0</v>
      </c>
      <c r="K48" s="60" t="s">
        <v>311</v>
      </c>
      <c r="L48" s="15">
        <v>0</v>
      </c>
    </row>
    <row r="49" spans="1:12" x14ac:dyDescent="0.35">
      <c r="A49" s="59" t="s">
        <v>297</v>
      </c>
      <c r="B49" s="14">
        <f>VLOOKUP(A49,$K$1:$L$111,2,FALSE)</f>
        <v>0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data'!A:F,5,FALSE)*10^3</f>
        <v>30699.999999999818</v>
      </c>
      <c r="F49" s="17">
        <f>VLOOKUP(A49,'Other data'!A:F,4,FALSE)*10^3</f>
        <v>3175700</v>
      </c>
      <c r="G49" s="48">
        <f t="shared" si="2"/>
        <v>0</v>
      </c>
      <c r="H49" s="41">
        <f t="shared" si="0"/>
        <v>0</v>
      </c>
      <c r="I49" s="41">
        <f t="shared" si="1"/>
        <v>0</v>
      </c>
      <c r="K49" s="59" t="s">
        <v>313</v>
      </c>
      <c r="L49" s="15">
        <v>13391903</v>
      </c>
    </row>
    <row r="50" spans="1:12" x14ac:dyDescent="0.35">
      <c r="A50" s="60" t="s">
        <v>299</v>
      </c>
      <c r="B50" s="14">
        <f>VLOOKUP(A50,$K$1:$L$111,2,FALSE)</f>
        <v>13465649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data'!A:F,5,FALSE)*10^3</f>
        <v>0</v>
      </c>
      <c r="F50" s="17">
        <f>VLOOKUP(A50,'Other data'!A:F,4,FALSE)*10^3</f>
        <v>0</v>
      </c>
      <c r="G50" s="48">
        <f t="shared" si="2"/>
        <v>1.6022328519884456E-3</v>
      </c>
      <c r="H50" s="41">
        <f t="shared" si="0"/>
        <v>0</v>
      </c>
      <c r="I50" s="41">
        <f t="shared" si="1"/>
        <v>0</v>
      </c>
      <c r="K50" s="60" t="s">
        <v>315</v>
      </c>
      <c r="L50" s="15">
        <v>0</v>
      </c>
    </row>
    <row r="51" spans="1:12" x14ac:dyDescent="0.35">
      <c r="A51" s="59" t="s">
        <v>301</v>
      </c>
      <c r="B51" s="14">
        <f>VLOOKUP(A51,$K$1:$L$111,2,FALSE)</f>
        <v>0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data'!A:F,5,FALSE)*10^3</f>
        <v>962453</v>
      </c>
      <c r="F51" s="17">
        <f>VLOOKUP(A51,'Other data'!A:F,4,FALSE)*10^3</f>
        <v>962520</v>
      </c>
      <c r="G51" s="48">
        <f t="shared" si="2"/>
        <v>0</v>
      </c>
      <c r="H51" s="41">
        <f t="shared" si="0"/>
        <v>0</v>
      </c>
      <c r="I51" s="41">
        <f t="shared" si="1"/>
        <v>0</v>
      </c>
      <c r="K51" s="60" t="s">
        <v>319</v>
      </c>
      <c r="L51" s="15">
        <v>4179189</v>
      </c>
    </row>
    <row r="52" spans="1:12" x14ac:dyDescent="0.35">
      <c r="A52" s="60" t="s">
        <v>303</v>
      </c>
      <c r="B52" s="14">
        <f>VLOOKUP(A52,$K$1:$L$111,2,FALSE)</f>
        <v>0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data'!A:F,5,FALSE)*10^3</f>
        <v>40182973</v>
      </c>
      <c r="F52" s="17">
        <f>VLOOKUP(A52,'Other data'!A:F,4,FALSE)*10^3</f>
        <v>219609973</v>
      </c>
      <c r="G52" s="48">
        <f t="shared" si="2"/>
        <v>0</v>
      </c>
      <c r="H52" s="41">
        <f t="shared" si="0"/>
        <v>0</v>
      </c>
      <c r="I52" s="41">
        <f t="shared" si="1"/>
        <v>0</v>
      </c>
      <c r="K52" s="59" t="s">
        <v>321</v>
      </c>
      <c r="L52" s="15">
        <v>0</v>
      </c>
    </row>
    <row r="53" spans="1:12" x14ac:dyDescent="0.35">
      <c r="A53" s="60" t="s">
        <v>307</v>
      </c>
      <c r="B53" s="14">
        <f>VLOOKUP(A53,$K$1:$L$111,2,FALSE)</f>
        <v>0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data'!A:F,5,FALSE)*10^3</f>
        <v>5450442.9999999991</v>
      </c>
      <c r="F53" s="17">
        <f>VLOOKUP(A53,'Other data'!A:F,4,FALSE)*10^3</f>
        <v>115741443</v>
      </c>
      <c r="G53" s="48">
        <f t="shared" si="2"/>
        <v>0</v>
      </c>
      <c r="H53" s="41">
        <f t="shared" si="0"/>
        <v>0</v>
      </c>
      <c r="I53" s="41">
        <f t="shared" si="1"/>
        <v>0</v>
      </c>
      <c r="K53" s="60" t="s">
        <v>323</v>
      </c>
      <c r="L53" s="15">
        <v>0</v>
      </c>
    </row>
    <row r="54" spans="1:12" x14ac:dyDescent="0.35">
      <c r="A54" s="59" t="s">
        <v>309</v>
      </c>
      <c r="B54" s="14">
        <f>VLOOKUP(A54,$K$1:$L$111,2,FALSE)</f>
        <v>0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data'!A:F,5,FALSE)*10^3</f>
        <v>702985.00000000058</v>
      </c>
      <c r="F54" s="17">
        <f>VLOOKUP(A54,'Other data'!A:F,4,FALSE)*10^3</f>
        <v>101720985</v>
      </c>
      <c r="G54" s="48">
        <f t="shared" si="2"/>
        <v>0</v>
      </c>
      <c r="H54" s="41">
        <f t="shared" si="0"/>
        <v>0</v>
      </c>
      <c r="I54" s="41">
        <f t="shared" si="1"/>
        <v>0</v>
      </c>
      <c r="K54" s="59" t="s">
        <v>325</v>
      </c>
      <c r="L54" s="15">
        <v>0</v>
      </c>
    </row>
    <row r="55" spans="1:12" x14ac:dyDescent="0.35">
      <c r="A55" s="60" t="s">
        <v>311</v>
      </c>
      <c r="B55" s="14">
        <f>VLOOKUP(A55,$K$1:$L$111,2,FALSE)</f>
        <v>0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data'!A:F,5,FALSE)*10^3</f>
        <v>11500000</v>
      </c>
      <c r="F55" s="17">
        <f>VLOOKUP(A55,'Other data'!A:F,4,FALSE)*10^3</f>
        <v>254550000</v>
      </c>
      <c r="G55" s="48">
        <f t="shared" si="2"/>
        <v>0</v>
      </c>
      <c r="H55" s="41">
        <f t="shared" si="0"/>
        <v>0</v>
      </c>
      <c r="I55" s="41">
        <f t="shared" si="1"/>
        <v>0</v>
      </c>
      <c r="K55" s="60" t="s">
        <v>327</v>
      </c>
      <c r="L55" s="15">
        <v>0</v>
      </c>
    </row>
    <row r="56" spans="1:12" x14ac:dyDescent="0.35">
      <c r="A56" s="59" t="s">
        <v>313</v>
      </c>
      <c r="B56" s="14">
        <f>VLOOKUP(A56,$K$1:$L$111,2,FALSE)</f>
        <v>13391903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data'!A:F,5,FALSE)*10^3</f>
        <v>2356194.9999999995</v>
      </c>
      <c r="F56" s="17">
        <f>VLOOKUP(A56,'Other data'!A:F,4,FALSE)*10^3</f>
        <v>2356194.9999999995</v>
      </c>
      <c r="G56" s="48">
        <f t="shared" si="2"/>
        <v>8.1575688646023728E-3</v>
      </c>
      <c r="H56" s="41">
        <f t="shared" si="0"/>
        <v>19220.822970931786</v>
      </c>
      <c r="I56" s="41">
        <f t="shared" si="1"/>
        <v>19220.822970931786</v>
      </c>
      <c r="K56" s="59" t="s">
        <v>329</v>
      </c>
      <c r="L56" s="15">
        <v>0</v>
      </c>
    </row>
    <row r="57" spans="1:12" x14ac:dyDescent="0.35">
      <c r="A57" s="60" t="s">
        <v>315</v>
      </c>
      <c r="B57" s="14">
        <f>VLOOKUP(A57,$K$1:$L$111,2,FALSE)</f>
        <v>0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data'!A:F,5,FALSE)*10^3</f>
        <v>105000000</v>
      </c>
      <c r="F57" s="17">
        <f>VLOOKUP(A57,'Other data'!A:F,4,FALSE)*10^3</f>
        <v>825000000</v>
      </c>
      <c r="G57" s="48">
        <f t="shared" si="2"/>
        <v>0</v>
      </c>
      <c r="H57" s="41">
        <f t="shared" si="0"/>
        <v>0</v>
      </c>
      <c r="I57" s="41">
        <f t="shared" si="1"/>
        <v>0</v>
      </c>
      <c r="K57" s="60" t="s">
        <v>331</v>
      </c>
      <c r="L57" s="15">
        <v>0</v>
      </c>
    </row>
    <row r="58" spans="1:12" x14ac:dyDescent="0.35">
      <c r="A58" s="60" t="s">
        <v>319</v>
      </c>
      <c r="B58" s="14">
        <f>VLOOKUP(A58,$K$1:$L$111,2,FALSE)</f>
        <v>4179189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data'!A:F,5,FALSE)*10^3</f>
        <v>17410250</v>
      </c>
      <c r="F58" s="17">
        <f>VLOOKUP(A58,'Other data'!A:F,4,FALSE)*10^3</f>
        <v>49240650</v>
      </c>
      <c r="G58" s="48">
        <f t="shared" si="2"/>
        <v>3.7925897866357143E-3</v>
      </c>
      <c r="H58" s="41">
        <f t="shared" si="0"/>
        <v>66029.93633277445</v>
      </c>
      <c r="I58" s="41">
        <f t="shared" si="1"/>
        <v>186749.5862773039</v>
      </c>
      <c r="K58" s="60" t="s">
        <v>335</v>
      </c>
      <c r="L58" s="15">
        <v>0</v>
      </c>
    </row>
    <row r="59" spans="1:12" x14ac:dyDescent="0.35">
      <c r="A59" s="59" t="s">
        <v>321</v>
      </c>
      <c r="B59" s="14">
        <f>VLOOKUP(A59,$K$1:$L$111,2,FALSE)</f>
        <v>0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data'!A:F,5,FALSE)*10^3</f>
        <v>8927000</v>
      </c>
      <c r="F59" s="17">
        <f>VLOOKUP(A59,'Other data'!A:F,4,FALSE)*10^3</f>
        <v>116697000</v>
      </c>
      <c r="G59" s="48">
        <f t="shared" si="2"/>
        <v>0</v>
      </c>
      <c r="H59" s="41">
        <f t="shared" si="0"/>
        <v>0</v>
      </c>
      <c r="I59" s="41">
        <f t="shared" si="1"/>
        <v>0</v>
      </c>
      <c r="K59" s="59" t="s">
        <v>337</v>
      </c>
      <c r="L59" s="15">
        <v>0</v>
      </c>
    </row>
    <row r="60" spans="1:12" x14ac:dyDescent="0.35">
      <c r="A60" s="60" t="s">
        <v>323</v>
      </c>
      <c r="B60" s="14">
        <f>VLOOKUP(A60,$K$1:$L$111,2,FALSE)</f>
        <v>0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data'!A:F,5,FALSE)*10^3</f>
        <v>50</v>
      </c>
      <c r="F60" s="17">
        <f>VLOOKUP(A60,'Other data'!A:F,4,FALSE)*10^3</f>
        <v>134</v>
      </c>
      <c r="G60" s="48">
        <f t="shared" si="2"/>
        <v>0</v>
      </c>
      <c r="H60" s="41">
        <f t="shared" si="0"/>
        <v>0</v>
      </c>
      <c r="I60" s="41">
        <f t="shared" si="1"/>
        <v>0</v>
      </c>
      <c r="K60" s="60" t="s">
        <v>339</v>
      </c>
      <c r="L60" s="15">
        <v>0</v>
      </c>
    </row>
    <row r="61" spans="1:12" x14ac:dyDescent="0.35">
      <c r="A61" s="59" t="s">
        <v>325</v>
      </c>
      <c r="B61" s="14">
        <f>VLOOKUP(A61,$K$1:$L$111,2,FALSE)</f>
        <v>0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data'!A:F,5,FALSE)*10^3</f>
        <v>0</v>
      </c>
      <c r="F61" s="17">
        <f>VLOOKUP(A61,'Other data'!A:F,4,FALSE)*10^3</f>
        <v>0</v>
      </c>
      <c r="G61" s="48">
        <f t="shared" si="2"/>
        <v>0</v>
      </c>
      <c r="H61" s="41">
        <f t="shared" si="0"/>
        <v>0</v>
      </c>
      <c r="I61" s="41">
        <f t="shared" si="1"/>
        <v>0</v>
      </c>
      <c r="K61" s="59" t="s">
        <v>345</v>
      </c>
      <c r="L61" s="15">
        <v>387370318</v>
      </c>
    </row>
    <row r="62" spans="1:12" x14ac:dyDescent="0.35">
      <c r="A62" s="60" t="s">
        <v>327</v>
      </c>
      <c r="B62" s="14">
        <f>VLOOKUP(A62,$K$1:$L$111,2,FALSE)</f>
        <v>0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data'!A:F,5,FALSE)*10^3</f>
        <v>3498017</v>
      </c>
      <c r="F62" s="17">
        <f>VLOOKUP(A62,'Other data'!A:F,4,FALSE)*10^3</f>
        <v>50343318</v>
      </c>
      <c r="G62" s="48">
        <f t="shared" si="2"/>
        <v>0</v>
      </c>
      <c r="H62" s="41">
        <f t="shared" si="0"/>
        <v>0</v>
      </c>
      <c r="I62" s="41">
        <f t="shared" si="1"/>
        <v>0</v>
      </c>
      <c r="K62" s="60" t="s">
        <v>351</v>
      </c>
      <c r="L62" s="15">
        <v>0</v>
      </c>
    </row>
    <row r="63" spans="1:12" x14ac:dyDescent="0.35">
      <c r="A63" s="59" t="s">
        <v>329</v>
      </c>
      <c r="B63" s="14">
        <f>VLOOKUP(A63,$K$1:$L$111,2,FALSE)</f>
        <v>0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data'!A:F,5,FALSE)*10^3</f>
        <v>27037000</v>
      </c>
      <c r="F63" s="17">
        <f>VLOOKUP(A63,'Other data'!A:F,4,FALSE)*10^3</f>
        <v>369137000</v>
      </c>
      <c r="G63" s="48">
        <f t="shared" si="2"/>
        <v>0</v>
      </c>
      <c r="H63" s="41">
        <f t="shared" si="0"/>
        <v>0</v>
      </c>
      <c r="I63" s="41">
        <f t="shared" si="1"/>
        <v>0</v>
      </c>
      <c r="K63" s="60" t="s">
        <v>355</v>
      </c>
      <c r="L63" s="15">
        <v>1671238</v>
      </c>
    </row>
    <row r="64" spans="1:12" x14ac:dyDescent="0.35">
      <c r="A64" s="60" t="s">
        <v>331</v>
      </c>
      <c r="B64" s="14">
        <f>VLOOKUP(A64,$K$1:$L$111,2,FALSE)</f>
        <v>0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data'!A:F,5,FALSE)*10^3</f>
        <v>3727034</v>
      </c>
      <c r="F64" s="17">
        <f>VLOOKUP(A64,'Other data'!A:F,4,FALSE)*10^3</f>
        <v>3904376</v>
      </c>
      <c r="G64" s="48">
        <f t="shared" si="2"/>
        <v>0</v>
      </c>
      <c r="H64" s="41">
        <f t="shared" si="0"/>
        <v>0</v>
      </c>
      <c r="I64" s="41">
        <f t="shared" si="1"/>
        <v>0</v>
      </c>
      <c r="K64" s="59" t="s">
        <v>357</v>
      </c>
      <c r="L64" s="15">
        <v>316437</v>
      </c>
    </row>
    <row r="65" spans="1:12" x14ac:dyDescent="0.35">
      <c r="A65" s="60" t="s">
        <v>335</v>
      </c>
      <c r="B65" s="14">
        <f>VLOOKUP(A65,$K$1:$L$111,2,FALSE)</f>
        <v>0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data'!A:F,5,FALSE)*10^3</f>
        <v>2666932.9999999972</v>
      </c>
      <c r="F65" s="17">
        <f>VLOOKUP(A65,'Other data'!A:F,4,FALSE)*10^3</f>
        <v>50912534.999999993</v>
      </c>
      <c r="G65" s="48">
        <f t="shared" si="2"/>
        <v>0</v>
      </c>
      <c r="H65" s="41">
        <f t="shared" si="0"/>
        <v>0</v>
      </c>
      <c r="I65" s="41">
        <f t="shared" si="1"/>
        <v>0</v>
      </c>
      <c r="K65" s="59" t="s">
        <v>365</v>
      </c>
      <c r="L65" s="15">
        <v>0</v>
      </c>
    </row>
    <row r="66" spans="1:12" x14ac:dyDescent="0.35">
      <c r="A66" s="59" t="s">
        <v>337</v>
      </c>
      <c r="B66" s="14">
        <f>VLOOKUP(A66,$K$1:$L$111,2,FALSE)</f>
        <v>0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data'!A:F,5,FALSE)*10^3</f>
        <v>14930000</v>
      </c>
      <c r="F66" s="17">
        <f>VLOOKUP(A66,'Other data'!A:F,4,FALSE)*10^3</f>
        <v>14930000</v>
      </c>
      <c r="G66" s="48">
        <f t="shared" si="2"/>
        <v>0</v>
      </c>
      <c r="H66" s="41">
        <f t="shared" si="0"/>
        <v>0</v>
      </c>
      <c r="I66" s="41">
        <f t="shared" si="1"/>
        <v>0</v>
      </c>
      <c r="K66" s="60" t="s">
        <v>367</v>
      </c>
      <c r="L66" s="15">
        <v>0</v>
      </c>
    </row>
    <row r="67" spans="1:12" x14ac:dyDescent="0.35">
      <c r="A67" s="60" t="s">
        <v>341</v>
      </c>
      <c r="B67" s="14">
        <v>0</v>
      </c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data'!A:F,5,FALSE)*10^3</f>
        <v>0</v>
      </c>
      <c r="F67" s="17">
        <f>VLOOKUP(A67,'Other data'!A:F,4,FALSE)*10^3</f>
        <v>0</v>
      </c>
      <c r="G67" s="48"/>
      <c r="H67" s="41">
        <f t="shared" ref="H67:H130" si="3">G67*E67</f>
        <v>0</v>
      </c>
      <c r="I67" s="41">
        <f t="shared" ref="I67:I130" si="4">G67*F67</f>
        <v>0</v>
      </c>
      <c r="K67" s="59" t="s">
        <v>369</v>
      </c>
      <c r="L67" s="15">
        <v>8916</v>
      </c>
    </row>
    <row r="68" spans="1:12" x14ac:dyDescent="0.35">
      <c r="A68" s="59" t="s">
        <v>345</v>
      </c>
      <c r="B68" s="14">
        <f>VLOOKUP(A68,$K$1:$L$111,2,FALSE)</f>
        <v>387370318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data'!A:F,5,FALSE)*10^3</f>
        <v>0</v>
      </c>
      <c r="F68" s="17">
        <f>VLOOKUP(A68,'Other data'!A:F,4,FALSE)*10^3</f>
        <v>0</v>
      </c>
      <c r="G68" s="48"/>
      <c r="H68" s="41">
        <f t="shared" si="3"/>
        <v>0</v>
      </c>
      <c r="I68" s="41">
        <f t="shared" si="4"/>
        <v>0</v>
      </c>
      <c r="K68" s="59" t="s">
        <v>385</v>
      </c>
      <c r="L68" s="15">
        <v>0</v>
      </c>
    </row>
    <row r="69" spans="1:12" x14ac:dyDescent="0.35">
      <c r="A69" s="59" t="s">
        <v>349</v>
      </c>
      <c r="B69" s="14">
        <v>0</v>
      </c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data'!A:F,5,FALSE)*10^3</f>
        <v>0</v>
      </c>
      <c r="F69" s="17">
        <f>VLOOKUP(A69,'Other data'!A:F,4,FALSE)*10^3</f>
        <v>0</v>
      </c>
      <c r="G69" s="48"/>
      <c r="H69" s="41">
        <f t="shared" si="3"/>
        <v>0</v>
      </c>
      <c r="I69" s="41">
        <f t="shared" si="4"/>
        <v>0</v>
      </c>
      <c r="K69" s="60" t="s">
        <v>387</v>
      </c>
      <c r="L69" s="15">
        <v>0</v>
      </c>
    </row>
    <row r="70" spans="1:12" x14ac:dyDescent="0.35">
      <c r="A70" s="60" t="s">
        <v>351</v>
      </c>
      <c r="B70" s="14">
        <f>VLOOKUP(A70,$K$1:$L$111,2,FALSE)</f>
        <v>0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data'!A:F,5,FALSE)*10^3</f>
        <v>2263692.0000000005</v>
      </c>
      <c r="F70" s="17">
        <f>VLOOKUP(A70,'Other data'!A:F,4,FALSE)*10^3</f>
        <v>4731172.0000000009</v>
      </c>
      <c r="G70" s="48">
        <f t="shared" ref="G67:G130" si="5">(B70*D70)/C70</f>
        <v>0</v>
      </c>
      <c r="H70" s="41">
        <f t="shared" si="3"/>
        <v>0</v>
      </c>
      <c r="I70" s="41">
        <f t="shared" si="4"/>
        <v>0</v>
      </c>
      <c r="K70" s="59" t="s">
        <v>389</v>
      </c>
      <c r="L70" s="15">
        <v>0</v>
      </c>
    </row>
    <row r="71" spans="1:12" x14ac:dyDescent="0.35">
      <c r="A71" s="60" t="s">
        <v>353</v>
      </c>
      <c r="B71" s="14">
        <v>0</v>
      </c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data'!A:F,5,FALSE)*10^3</f>
        <v>0</v>
      </c>
      <c r="F71" s="17">
        <f>VLOOKUP(A71,'Other data'!A:F,4,FALSE)*10^3</f>
        <v>0</v>
      </c>
      <c r="G71" s="48"/>
      <c r="H71" s="41">
        <f t="shared" si="3"/>
        <v>0</v>
      </c>
      <c r="I71" s="41">
        <f t="shared" si="4"/>
        <v>0</v>
      </c>
      <c r="K71" s="60" t="s">
        <v>391</v>
      </c>
      <c r="L71" s="15">
        <v>0</v>
      </c>
    </row>
    <row r="72" spans="1:12" x14ac:dyDescent="0.35">
      <c r="A72" s="60" t="s">
        <v>355</v>
      </c>
      <c r="B72" s="14">
        <f>VLOOKUP(A72,$K$1:$L$111,2,FALSE)</f>
        <v>1671238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data'!A:F,5,FALSE)*10^3</f>
        <v>1733232</v>
      </c>
      <c r="F72" s="17">
        <f>VLOOKUP(A72,'Other data'!A:F,4,FALSE)*10^3</f>
        <v>1735962</v>
      </c>
      <c r="G72" s="48">
        <f t="shared" si="5"/>
        <v>4.6283393082749702E-3</v>
      </c>
      <c r="H72" s="41">
        <f t="shared" si="3"/>
        <v>8021.9857959600431</v>
      </c>
      <c r="I72" s="41">
        <f t="shared" si="4"/>
        <v>8034.6211622716337</v>
      </c>
      <c r="K72" s="59" t="s">
        <v>393</v>
      </c>
      <c r="L72" s="15">
        <v>0</v>
      </c>
    </row>
    <row r="73" spans="1:12" x14ac:dyDescent="0.35">
      <c r="A73" s="59" t="s">
        <v>357</v>
      </c>
      <c r="B73" s="14">
        <f>VLOOKUP(A73,$K$1:$L$111,2,FALSE)</f>
        <v>316437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data'!A:F,5,FALSE)*10^3</f>
        <v>18000000</v>
      </c>
      <c r="F73" s="17">
        <f>VLOOKUP(A73,'Other data'!A:F,4,FALSE)*10^3</f>
        <v>18000000</v>
      </c>
      <c r="G73" s="48">
        <f t="shared" si="5"/>
        <v>7.8008923136790834E-5</v>
      </c>
      <c r="H73" s="41">
        <f t="shared" si="3"/>
        <v>1404.1606164622351</v>
      </c>
      <c r="I73" s="41">
        <f t="shared" si="4"/>
        <v>1404.1606164622351</v>
      </c>
      <c r="K73" s="60" t="s">
        <v>395</v>
      </c>
      <c r="L73" s="15">
        <v>461685</v>
      </c>
    </row>
    <row r="74" spans="1:12" x14ac:dyDescent="0.35">
      <c r="A74" s="59" t="s">
        <v>359</v>
      </c>
      <c r="B74" s="14">
        <v>0</v>
      </c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data'!A:F,5,FALSE)*10^3</f>
        <v>0</v>
      </c>
      <c r="F74" s="17">
        <f>VLOOKUP(A74,'Other data'!A:F,4,FALSE)*10^3</f>
        <v>0</v>
      </c>
      <c r="G74" s="48"/>
      <c r="H74" s="41">
        <f t="shared" si="3"/>
        <v>0</v>
      </c>
      <c r="I74" s="41">
        <f t="shared" si="4"/>
        <v>0</v>
      </c>
      <c r="K74" s="60" t="s">
        <v>403</v>
      </c>
      <c r="L74" s="15">
        <v>0</v>
      </c>
    </row>
    <row r="75" spans="1:12" x14ac:dyDescent="0.35">
      <c r="A75" s="59" t="s">
        <v>361</v>
      </c>
      <c r="B75" s="14">
        <v>0</v>
      </c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data'!A:F,5,FALSE)*10^3</f>
        <v>0</v>
      </c>
      <c r="F75" s="17">
        <f>VLOOKUP(A75,'Other data'!A:F,4,FALSE)*10^3</f>
        <v>0</v>
      </c>
      <c r="G75" s="48"/>
      <c r="H75" s="41">
        <f t="shared" si="3"/>
        <v>0</v>
      </c>
      <c r="I75" s="41">
        <f t="shared" si="4"/>
        <v>0</v>
      </c>
      <c r="K75" s="60" t="s">
        <v>407</v>
      </c>
      <c r="L75" s="15">
        <v>0</v>
      </c>
    </row>
    <row r="76" spans="1:12" x14ac:dyDescent="0.35">
      <c r="A76" s="59" t="s">
        <v>365</v>
      </c>
      <c r="B76" s="14">
        <f>VLOOKUP(A76,$K$1:$L$111,2,FALSE)</f>
        <v>0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data'!A:F,5,FALSE)*10^3</f>
        <v>3360000</v>
      </c>
      <c r="F76" s="17">
        <f>VLOOKUP(A76,'Other data'!A:F,4,FALSE)*10^3</f>
        <v>45410000</v>
      </c>
      <c r="G76" s="48">
        <f t="shared" si="5"/>
        <v>0</v>
      </c>
      <c r="H76" s="41">
        <f t="shared" si="3"/>
        <v>0</v>
      </c>
      <c r="I76" s="41">
        <f t="shared" si="4"/>
        <v>0</v>
      </c>
      <c r="K76" s="59" t="s">
        <v>409</v>
      </c>
      <c r="L76" s="15">
        <v>0</v>
      </c>
    </row>
    <row r="77" spans="1:12" x14ac:dyDescent="0.35">
      <c r="A77" s="60" t="s">
        <v>367</v>
      </c>
      <c r="B77" s="14">
        <f>VLOOKUP(A77,$K$1:$L$111,2,FALSE)</f>
        <v>0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data'!A:F,5,FALSE)*10^3</f>
        <v>40400000</v>
      </c>
      <c r="F77" s="17">
        <f>VLOOKUP(A77,'Other data'!A:F,4,FALSE)*10^3</f>
        <v>506400000</v>
      </c>
      <c r="G77" s="48">
        <f t="shared" si="5"/>
        <v>0</v>
      </c>
      <c r="H77" s="41">
        <f t="shared" si="3"/>
        <v>0</v>
      </c>
      <c r="I77" s="41">
        <f t="shared" si="4"/>
        <v>0</v>
      </c>
      <c r="K77" s="60" t="s">
        <v>411</v>
      </c>
      <c r="L77" s="15">
        <v>2100</v>
      </c>
    </row>
    <row r="78" spans="1:12" x14ac:dyDescent="0.35">
      <c r="A78" s="59" t="s">
        <v>369</v>
      </c>
      <c r="B78" s="14">
        <f>VLOOKUP(A78,$K$1:$L$111,2,FALSE)</f>
        <v>8916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data'!A:F,5,FALSE)*10^3</f>
        <v>2368462.9999999995</v>
      </c>
      <c r="F78" s="17">
        <f>VLOOKUP(A78,'Other data'!A:F,4,FALSE)*10^3</f>
        <v>2384502.9999999995</v>
      </c>
      <c r="G78" s="48">
        <f t="shared" si="5"/>
        <v>2.3605267669726145E-5</v>
      </c>
      <c r="H78" s="41">
        <f t="shared" si="3"/>
        <v>55.908203080842583</v>
      </c>
      <c r="I78" s="41">
        <f t="shared" si="4"/>
        <v>56.286831574264987</v>
      </c>
      <c r="K78" s="60" t="s">
        <v>419</v>
      </c>
      <c r="L78" s="15">
        <v>0</v>
      </c>
    </row>
    <row r="79" spans="1:12" x14ac:dyDescent="0.35">
      <c r="A79" s="59" t="s">
        <v>375</v>
      </c>
      <c r="B79" s="14"/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data'!A:F,5,FALSE)*10^3</f>
        <v>0</v>
      </c>
      <c r="F79" s="17">
        <f>VLOOKUP(A79,'Other data'!A:F,4,FALSE)*10^3</f>
        <v>0</v>
      </c>
      <c r="G79" s="48"/>
      <c r="H79" s="41">
        <f t="shared" si="3"/>
        <v>0</v>
      </c>
      <c r="I79" s="41">
        <f t="shared" si="4"/>
        <v>0</v>
      </c>
      <c r="K79" s="60" t="s">
        <v>415</v>
      </c>
      <c r="L79" s="15">
        <v>154880</v>
      </c>
    </row>
    <row r="80" spans="1:12" x14ac:dyDescent="0.35">
      <c r="A80" s="59" t="s">
        <v>377</v>
      </c>
      <c r="B80" s="14"/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data'!A:F,5,FALSE)*10^3</f>
        <v>0</v>
      </c>
      <c r="F80" s="17">
        <f>VLOOKUP(A80,'Other data'!A:F,4,FALSE)*10^3</f>
        <v>0</v>
      </c>
      <c r="G80" s="48"/>
      <c r="H80" s="41">
        <f t="shared" si="3"/>
        <v>0</v>
      </c>
      <c r="I80" s="41">
        <f t="shared" si="4"/>
        <v>0</v>
      </c>
      <c r="K80" s="59" t="s">
        <v>417</v>
      </c>
      <c r="L80" s="15">
        <v>0</v>
      </c>
    </row>
    <row r="81" spans="1:12" x14ac:dyDescent="0.35">
      <c r="A81" s="59" t="s">
        <v>381</v>
      </c>
      <c r="B81" s="14"/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data'!A:F,5,FALSE)*10^3</f>
        <v>0</v>
      </c>
      <c r="F81" s="17">
        <f>VLOOKUP(A81,'Other data'!A:F,4,FALSE)*10^3</f>
        <v>0</v>
      </c>
      <c r="G81" s="48"/>
      <c r="H81" s="41">
        <f t="shared" si="3"/>
        <v>0</v>
      </c>
      <c r="I81" s="41">
        <f t="shared" si="4"/>
        <v>0</v>
      </c>
      <c r="K81" s="59" t="s">
        <v>405</v>
      </c>
      <c r="L81" s="15">
        <v>15849403</v>
      </c>
    </row>
    <row r="82" spans="1:12" x14ac:dyDescent="0.35">
      <c r="A82" s="59" t="s">
        <v>385</v>
      </c>
      <c r="B82" s="14">
        <f>VLOOKUP(A82,$K$1:$L$111,2,FALSE)</f>
        <v>0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data'!A:F,5,FALSE)*10^3</f>
        <v>37559433</v>
      </c>
      <c r="F82" s="17">
        <f>VLOOKUP(A82,'Other data'!A:F,4,FALSE)*10^3</f>
        <v>37561865</v>
      </c>
      <c r="G82" s="48">
        <f t="shared" si="5"/>
        <v>0</v>
      </c>
      <c r="H82" s="41">
        <f t="shared" si="3"/>
        <v>0</v>
      </c>
      <c r="I82" s="41">
        <f t="shared" si="4"/>
        <v>0</v>
      </c>
      <c r="K82" s="59" t="s">
        <v>421</v>
      </c>
      <c r="L82" s="15">
        <v>0</v>
      </c>
    </row>
    <row r="83" spans="1:12" x14ac:dyDescent="0.35">
      <c r="A83" s="60" t="s">
        <v>387</v>
      </c>
      <c r="B83" s="14">
        <f>VLOOKUP(A83,$K$1:$L$111,2,FALSE)</f>
        <v>0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data'!A:F,5,FALSE)*10^3</f>
        <v>384381</v>
      </c>
      <c r="F83" s="17">
        <f>VLOOKUP(A83,'Other data'!A:F,4,FALSE)*10^3</f>
        <v>755312</v>
      </c>
      <c r="G83" s="48">
        <f t="shared" si="5"/>
        <v>0</v>
      </c>
      <c r="H83" s="41">
        <f t="shared" si="3"/>
        <v>0</v>
      </c>
      <c r="I83" s="41">
        <f t="shared" si="4"/>
        <v>0</v>
      </c>
      <c r="K83" s="60" t="s">
        <v>423</v>
      </c>
      <c r="L83" s="15">
        <v>0</v>
      </c>
    </row>
    <row r="84" spans="1:12" x14ac:dyDescent="0.35">
      <c r="A84" s="59" t="s">
        <v>389</v>
      </c>
      <c r="B84" s="14">
        <f>VLOOKUP(A84,$K$1:$L$111,2,FALSE)</f>
        <v>0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data'!A:F,5,FALSE)*10^3</f>
        <v>395426.00000000006</v>
      </c>
      <c r="F84" s="17">
        <f>VLOOKUP(A84,'Other data'!A:F,4,FALSE)*10^3</f>
        <v>395426.00000000006</v>
      </c>
      <c r="G84" s="48">
        <f t="shared" si="5"/>
        <v>0</v>
      </c>
      <c r="H84" s="41">
        <f t="shared" si="3"/>
        <v>0</v>
      </c>
      <c r="I84" s="41">
        <f t="shared" si="4"/>
        <v>0</v>
      </c>
      <c r="K84" s="59" t="s">
        <v>425</v>
      </c>
      <c r="L84" s="15">
        <v>4787974</v>
      </c>
    </row>
    <row r="85" spans="1:12" x14ac:dyDescent="0.35">
      <c r="A85" s="60" t="s">
        <v>391</v>
      </c>
      <c r="B85" s="14">
        <f>VLOOKUP(A85,$K$1:$L$111,2,FALSE)</f>
        <v>0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data'!A:F,5,FALSE)*10^3</f>
        <v>22500000</v>
      </c>
      <c r="F85" s="17">
        <f>VLOOKUP(A85,'Other data'!A:F,4,FALSE)*10^3</f>
        <v>239500000</v>
      </c>
      <c r="G85" s="48">
        <f t="shared" si="5"/>
        <v>0</v>
      </c>
      <c r="H85" s="41">
        <f t="shared" si="3"/>
        <v>0</v>
      </c>
      <c r="I85" s="41">
        <f t="shared" si="4"/>
        <v>0</v>
      </c>
      <c r="K85" s="60" t="s">
        <v>431</v>
      </c>
      <c r="L85" s="15">
        <v>1450814</v>
      </c>
    </row>
    <row r="86" spans="1:12" x14ac:dyDescent="0.35">
      <c r="A86" s="59" t="s">
        <v>393</v>
      </c>
      <c r="B86" s="14">
        <f>VLOOKUP(A86,$K$1:$L$111,2,FALSE)</f>
        <v>0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data'!A:F,5,FALSE)*10^3</f>
        <v>10125700</v>
      </c>
      <c r="F86" s="17">
        <f>VLOOKUP(A86,'Other data'!A:F,4,FALSE)*10^3</f>
        <v>18749700</v>
      </c>
      <c r="G86" s="48">
        <f t="shared" si="5"/>
        <v>0</v>
      </c>
      <c r="H86" s="41">
        <f t="shared" si="3"/>
        <v>0</v>
      </c>
      <c r="I86" s="41">
        <f t="shared" si="4"/>
        <v>0</v>
      </c>
      <c r="K86" s="60" t="s">
        <v>435</v>
      </c>
      <c r="L86" s="15">
        <v>126872</v>
      </c>
    </row>
    <row r="87" spans="1:12" x14ac:dyDescent="0.35">
      <c r="A87" s="60" t="s">
        <v>395</v>
      </c>
      <c r="B87" s="14">
        <f>VLOOKUP(A87,$K$1:$L$111,2,FALSE)</f>
        <v>461685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data'!A:F,5,FALSE)*10^3</f>
        <v>6600000</v>
      </c>
      <c r="F87" s="17">
        <f>VLOOKUP(A87,'Other data'!A:F,4,FALSE)*10^3</f>
        <v>70900000</v>
      </c>
      <c r="G87" s="48">
        <f t="shared" si="5"/>
        <v>7.0736068232051615E-4</v>
      </c>
      <c r="H87" s="41">
        <f t="shared" si="3"/>
        <v>4668.5805033154065</v>
      </c>
      <c r="I87" s="41">
        <f t="shared" si="4"/>
        <v>50151.872376524596</v>
      </c>
      <c r="K87" s="59" t="s">
        <v>437</v>
      </c>
      <c r="L87" s="15">
        <v>0</v>
      </c>
    </row>
    <row r="88" spans="1:12" x14ac:dyDescent="0.35">
      <c r="A88" s="60" t="s">
        <v>403</v>
      </c>
      <c r="B88" s="14">
        <f>VLOOKUP(A88,$K$1:$L$111,2,FALSE)</f>
        <v>0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data'!A:F,5,FALSE)*10^3</f>
        <v>3738714.0000000005</v>
      </c>
      <c r="F88" s="17">
        <f>VLOOKUP(A88,'Other data'!A:F,4,FALSE)*10^3</f>
        <v>3738714.0000000005</v>
      </c>
      <c r="G88" s="48">
        <f t="shared" si="5"/>
        <v>0</v>
      </c>
      <c r="H88" s="41">
        <f t="shared" si="3"/>
        <v>0</v>
      </c>
      <c r="I88" s="41">
        <f t="shared" si="4"/>
        <v>0</v>
      </c>
      <c r="K88" s="60" t="s">
        <v>439</v>
      </c>
      <c r="L88" s="15">
        <v>0</v>
      </c>
    </row>
    <row r="89" spans="1:12" x14ac:dyDescent="0.35">
      <c r="A89" s="60" t="s">
        <v>407</v>
      </c>
      <c r="B89" s="14">
        <f>VLOOKUP(A89,$K$1:$L$111,2,FALSE)</f>
        <v>0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data'!A:F,5,FALSE)*10^3</f>
        <v>7809890</v>
      </c>
      <c r="F89" s="17">
        <f>VLOOKUP(A89,'Other data'!A:F,4,FALSE)*10^3</f>
        <v>7809890</v>
      </c>
      <c r="G89" s="48">
        <f t="shared" si="5"/>
        <v>0</v>
      </c>
      <c r="H89" s="41">
        <f t="shared" si="3"/>
        <v>0</v>
      </c>
      <c r="I89" s="41">
        <f t="shared" si="4"/>
        <v>0</v>
      </c>
      <c r="K89" s="59" t="s">
        <v>441</v>
      </c>
      <c r="L89" s="15">
        <v>0</v>
      </c>
    </row>
    <row r="90" spans="1:12" x14ac:dyDescent="0.35">
      <c r="A90" s="59" t="s">
        <v>409</v>
      </c>
      <c r="B90" s="14">
        <f>VLOOKUP(A90,$K$1:$L$111,2,FALSE)</f>
        <v>0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data'!A:F,5,FALSE)*10^3</f>
        <v>560451</v>
      </c>
      <c r="F90" s="17">
        <f>VLOOKUP(A90,'Other data'!A:F,4,FALSE)*10^3</f>
        <v>560451</v>
      </c>
      <c r="G90" s="48">
        <f t="shared" si="5"/>
        <v>0</v>
      </c>
      <c r="H90" s="41">
        <f t="shared" si="3"/>
        <v>0</v>
      </c>
      <c r="I90" s="41">
        <f t="shared" si="4"/>
        <v>0</v>
      </c>
      <c r="K90" s="60" t="s">
        <v>443</v>
      </c>
      <c r="L90" s="15">
        <v>704274</v>
      </c>
    </row>
    <row r="91" spans="1:12" x14ac:dyDescent="0.35">
      <c r="A91" s="60" t="s">
        <v>411</v>
      </c>
      <c r="B91" s="14">
        <f>VLOOKUP(A91,$K$1:$L$111,2,FALSE)</f>
        <v>2100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data'!A:F,5,FALSE)*10^3</f>
        <v>616420.00000000012</v>
      </c>
      <c r="F91" s="17">
        <f>VLOOKUP(A91,'Other data'!A:F,4,FALSE)*10^3</f>
        <v>616420.00000000012</v>
      </c>
      <c r="G91" s="48">
        <f t="shared" si="5"/>
        <v>5.4107349324482869E-6</v>
      </c>
      <c r="H91" s="41">
        <f t="shared" si="3"/>
        <v>3.3352852270597735</v>
      </c>
      <c r="I91" s="41">
        <f t="shared" si="4"/>
        <v>3.3352852270597735</v>
      </c>
      <c r="K91" s="59" t="s">
        <v>445</v>
      </c>
      <c r="L91" s="15">
        <v>0</v>
      </c>
    </row>
    <row r="92" spans="1:12" x14ac:dyDescent="0.35">
      <c r="A92" s="60" t="s">
        <v>419</v>
      </c>
      <c r="B92" s="14">
        <f>VLOOKUP(A92,$K$1:$L$111,2,FALSE)</f>
        <v>0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data'!A:F,5,FALSE)*10^3</f>
        <v>713781</v>
      </c>
      <c r="F92" s="17">
        <f>VLOOKUP(A92,'Other data'!A:F,4,FALSE)*10^3</f>
        <v>713781</v>
      </c>
      <c r="G92" s="48">
        <f t="shared" si="5"/>
        <v>0</v>
      </c>
      <c r="H92" s="41">
        <f t="shared" si="3"/>
        <v>0</v>
      </c>
      <c r="I92" s="41">
        <f t="shared" si="4"/>
        <v>0</v>
      </c>
      <c r="K92" s="60" t="s">
        <v>447</v>
      </c>
      <c r="L92" s="15">
        <v>39522</v>
      </c>
    </row>
    <row r="93" spans="1:12" x14ac:dyDescent="0.35">
      <c r="A93" s="60" t="s">
        <v>413</v>
      </c>
      <c r="B93" s="14">
        <v>0</v>
      </c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data'!A:F,5,FALSE)*10^3</f>
        <v>0</v>
      </c>
      <c r="F93" s="17">
        <f>VLOOKUP(A93,'Other data'!A:F,4,FALSE)*10^3</f>
        <v>0</v>
      </c>
      <c r="G93" s="48"/>
      <c r="H93" s="41">
        <f t="shared" si="3"/>
        <v>0</v>
      </c>
      <c r="I93" s="41">
        <f t="shared" si="4"/>
        <v>0</v>
      </c>
      <c r="K93" s="59" t="s">
        <v>449</v>
      </c>
      <c r="L93" s="15">
        <v>0</v>
      </c>
    </row>
    <row r="94" spans="1:12" x14ac:dyDescent="0.35">
      <c r="A94" s="60" t="s">
        <v>415</v>
      </c>
      <c r="B94" s="14">
        <f>VLOOKUP(A94,$K$1:$L$111,2,FALSE)</f>
        <v>154880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data'!A:F,5,FALSE)*10^3</f>
        <v>4139710</v>
      </c>
      <c r="F94" s="17">
        <f>VLOOKUP(A94,'Other data'!A:F,4,FALSE)*10^3</f>
        <v>5873170</v>
      </c>
      <c r="G94" s="48">
        <f t="shared" si="5"/>
        <v>1.8667483478443305E-4</v>
      </c>
      <c r="H94" s="41">
        <f t="shared" si="3"/>
        <v>772.77968030546538</v>
      </c>
      <c r="I94" s="41">
        <f t="shared" si="4"/>
        <v>1096.3730394108886</v>
      </c>
      <c r="K94" s="60" t="s">
        <v>455</v>
      </c>
      <c r="L94" s="15">
        <v>0</v>
      </c>
    </row>
    <row r="95" spans="1:12" x14ac:dyDescent="0.35">
      <c r="A95" s="59" t="s">
        <v>417</v>
      </c>
      <c r="B95" s="14">
        <f>VLOOKUP(A95,$K$1:$L$111,2,FALSE)</f>
        <v>0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data'!A:F,5,FALSE)*10^3</f>
        <v>47902354.999999985</v>
      </c>
      <c r="F95" s="17">
        <f>VLOOKUP(A95,'Other data'!A:F,4,FALSE)*10^3</f>
        <v>491186355</v>
      </c>
      <c r="G95" s="48">
        <f t="shared" si="5"/>
        <v>0</v>
      </c>
      <c r="H95" s="41">
        <f t="shared" si="3"/>
        <v>0</v>
      </c>
      <c r="I95" s="41">
        <f t="shared" si="4"/>
        <v>0</v>
      </c>
      <c r="K95" s="59" t="s">
        <v>457</v>
      </c>
      <c r="L95" s="15">
        <v>0</v>
      </c>
    </row>
    <row r="96" spans="1:12" x14ac:dyDescent="0.35">
      <c r="A96" s="59" t="s">
        <v>405</v>
      </c>
      <c r="B96" s="14">
        <f>VLOOKUP(A96,$K$1:$L$111,2,FALSE)</f>
        <v>15849403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data'!A:F,5,FALSE)*10^3</f>
        <v>4049398.9999999977</v>
      </c>
      <c r="F96" s="17">
        <f>VLOOKUP(A96,'Other data'!A:F,4,FALSE)*10^3</f>
        <v>45554598</v>
      </c>
      <c r="G96" s="48">
        <f t="shared" si="5"/>
        <v>3.0260098973804539E-3</v>
      </c>
      <c r="H96" s="41">
        <f t="shared" si="3"/>
        <v>12253.521452442505</v>
      </c>
      <c r="I96" s="41">
        <f t="shared" si="4"/>
        <v>137848.66441918781</v>
      </c>
      <c r="K96" s="60" t="s">
        <v>459</v>
      </c>
      <c r="L96" s="15">
        <v>2210945</v>
      </c>
    </row>
    <row r="97" spans="1:12" x14ac:dyDescent="0.35">
      <c r="A97" s="59" t="s">
        <v>421</v>
      </c>
      <c r="B97" s="14">
        <f>VLOOKUP(A97,$K$1:$L$111,2,FALSE)</f>
        <v>0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data'!A:F,5,FALSE)*10^3</f>
        <v>31200000</v>
      </c>
      <c r="F97" s="17">
        <f>VLOOKUP(A97,'Other data'!A:F,4,FALSE)*10^3</f>
        <v>385200000</v>
      </c>
      <c r="G97" s="48">
        <f t="shared" si="5"/>
        <v>0</v>
      </c>
      <c r="H97" s="41">
        <f t="shared" si="3"/>
        <v>0</v>
      </c>
      <c r="I97" s="41">
        <f t="shared" si="4"/>
        <v>0</v>
      </c>
      <c r="K97" s="59" t="s">
        <v>461</v>
      </c>
      <c r="L97" s="15">
        <v>1429943</v>
      </c>
    </row>
    <row r="98" spans="1:12" x14ac:dyDescent="0.35">
      <c r="A98" s="60" t="s">
        <v>423</v>
      </c>
      <c r="B98" s="14">
        <f>VLOOKUP(A98,$K$1:$L$111,2,FALSE)</f>
        <v>0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data'!A:F,5,FALSE)*10^3</f>
        <v>3350144</v>
      </c>
      <c r="F98" s="17">
        <f>VLOOKUP(A98,'Other data'!A:F,4,FALSE)*10^3</f>
        <v>165350144</v>
      </c>
      <c r="G98" s="48">
        <f t="shared" si="5"/>
        <v>0</v>
      </c>
      <c r="H98" s="41">
        <f t="shared" si="3"/>
        <v>0</v>
      </c>
      <c r="I98" s="41">
        <f t="shared" si="4"/>
        <v>0</v>
      </c>
      <c r="K98" s="60" t="s">
        <v>463</v>
      </c>
      <c r="L98" s="15">
        <v>0</v>
      </c>
    </row>
    <row r="99" spans="1:12" x14ac:dyDescent="0.35">
      <c r="A99" s="59" t="s">
        <v>425</v>
      </c>
      <c r="B99" s="14">
        <f>VLOOKUP(A99,$K$1:$L$111,2,FALSE)</f>
        <v>4787974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data'!A:F,5,FALSE)*10^3</f>
        <v>1984000</v>
      </c>
      <c r="F99" s="17">
        <f>VLOOKUP(A99,'Other data'!A:F,4,FALSE)*10^3</f>
        <v>1984000</v>
      </c>
      <c r="G99" s="48">
        <f t="shared" si="5"/>
        <v>2.9746747661424477E-3</v>
      </c>
      <c r="H99" s="41">
        <f t="shared" si="3"/>
        <v>5901.7547360266162</v>
      </c>
      <c r="I99" s="41">
        <f t="shared" si="4"/>
        <v>5901.7547360266162</v>
      </c>
      <c r="K99" s="85" t="s">
        <v>467</v>
      </c>
      <c r="L99" s="86"/>
    </row>
    <row r="100" spans="1:12" x14ac:dyDescent="0.35">
      <c r="A100" s="60" t="s">
        <v>431</v>
      </c>
      <c r="B100" s="14">
        <f>VLOOKUP(A100,$K$1:$L$111,2,FALSE)</f>
        <v>1450814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data'!A:F,5,FALSE)*10^3</f>
        <v>2868611</v>
      </c>
      <c r="F100" s="17">
        <f>VLOOKUP(A100,'Other data'!A:F,4,FALSE)*10^3</f>
        <v>2868611</v>
      </c>
      <c r="G100" s="48">
        <f t="shared" si="5"/>
        <v>1.7628366651667551E-3</v>
      </c>
      <c r="H100" s="41">
        <f t="shared" si="3"/>
        <v>5056.8926489006708</v>
      </c>
      <c r="I100" s="41">
        <f t="shared" si="4"/>
        <v>5056.8926489006708</v>
      </c>
      <c r="K100" s="60" t="s">
        <v>471</v>
      </c>
      <c r="L100" s="15">
        <v>0</v>
      </c>
    </row>
    <row r="101" spans="1:12" x14ac:dyDescent="0.35">
      <c r="A101" s="60" t="s">
        <v>435</v>
      </c>
      <c r="B101" s="14">
        <f>VLOOKUP(A101,$K$1:$L$111,2,FALSE)</f>
        <v>126872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data'!A:F,5,FALSE)*10^3</f>
        <v>85500000</v>
      </c>
      <c r="F101" s="17">
        <f>VLOOKUP(A101,'Other data'!A:F,4,FALSE)*10^3</f>
        <v>107600000</v>
      </c>
      <c r="G101" s="48">
        <f t="shared" si="5"/>
        <v>1.7021880799901736E-4</v>
      </c>
      <c r="H101" s="41">
        <f t="shared" si="3"/>
        <v>14553.708083915984</v>
      </c>
      <c r="I101" s="41">
        <f t="shared" si="4"/>
        <v>18315.543740694269</v>
      </c>
      <c r="K101" s="59" t="s">
        <v>473</v>
      </c>
      <c r="L101" s="15">
        <v>0</v>
      </c>
    </row>
    <row r="102" spans="1:12" x14ac:dyDescent="0.35">
      <c r="A102" s="60" t="s">
        <v>439</v>
      </c>
      <c r="B102" s="14">
        <f>VLOOKUP(A102,$K$1:$L$111,2,FALSE)</f>
        <v>0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data'!A:F,5,FALSE)*10^3</f>
        <v>1884000</v>
      </c>
      <c r="F102" s="17">
        <f>VLOOKUP(A102,'Other data'!A:F,4,FALSE)*10^3</f>
        <v>36733000</v>
      </c>
      <c r="G102" s="48">
        <f t="shared" si="5"/>
        <v>0</v>
      </c>
      <c r="H102" s="41">
        <f t="shared" si="3"/>
        <v>0</v>
      </c>
      <c r="I102" s="41">
        <f t="shared" si="4"/>
        <v>0</v>
      </c>
      <c r="K102" s="60" t="s">
        <v>475</v>
      </c>
      <c r="L102" s="15">
        <v>35456023</v>
      </c>
    </row>
    <row r="103" spans="1:12" x14ac:dyDescent="0.35">
      <c r="A103" s="59" t="s">
        <v>441</v>
      </c>
      <c r="B103" s="14">
        <f>VLOOKUP(A103,$K$1:$L$111,2,FALSE)</f>
        <v>0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data'!A:F,5,FALSE)*10^3</f>
        <v>238196</v>
      </c>
      <c r="F103" s="17">
        <f>VLOOKUP(A103,'Other data'!A:F,4,FALSE)*10^3</f>
        <v>238196</v>
      </c>
      <c r="G103" s="48">
        <f t="shared" si="5"/>
        <v>0</v>
      </c>
      <c r="H103" s="41">
        <f t="shared" si="3"/>
        <v>0</v>
      </c>
      <c r="I103" s="41">
        <f t="shared" si="4"/>
        <v>0</v>
      </c>
      <c r="K103" s="60" t="s">
        <v>479</v>
      </c>
      <c r="L103" s="15">
        <v>0</v>
      </c>
    </row>
    <row r="104" spans="1:12" x14ac:dyDescent="0.35">
      <c r="A104" s="60" t="s">
        <v>443</v>
      </c>
      <c r="B104" s="14">
        <f>VLOOKUP(A104,$K$1:$L$111,2,FALSE)</f>
        <v>704274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data'!A:F,5,FALSE)*10^3</f>
        <v>7428409</v>
      </c>
      <c r="F104" s="17">
        <f>VLOOKUP(A104,'Other data'!A:F,4,FALSE)*10^3</f>
        <v>74077706</v>
      </c>
      <c r="G104" s="48">
        <f t="shared" si="5"/>
        <v>6.7523076663655542E-4</v>
      </c>
      <c r="H104" s="41">
        <f t="shared" si="3"/>
        <v>5015.8903039598881</v>
      </c>
      <c r="I104" s="41">
        <f t="shared" si="4"/>
        <v>50019.546213057365</v>
      </c>
      <c r="K104" s="60" t="s">
        <v>483</v>
      </c>
      <c r="L104" s="15">
        <v>0</v>
      </c>
    </row>
    <row r="105" spans="1:12" x14ac:dyDescent="0.35">
      <c r="A105" s="59" t="s">
        <v>445</v>
      </c>
      <c r="B105" s="14">
        <f>VLOOKUP(A105,$K$1:$L$111,2,FALSE)</f>
        <v>0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data'!A:F,5,FALSE)*10^3</f>
        <v>59000000</v>
      </c>
      <c r="F105" s="17">
        <f>VLOOKUP(A105,'Other data'!A:F,4,FALSE)*10^3</f>
        <v>1262750000</v>
      </c>
      <c r="G105" s="48">
        <f t="shared" si="5"/>
        <v>0</v>
      </c>
      <c r="H105" s="41">
        <f t="shared" si="3"/>
        <v>0</v>
      </c>
      <c r="I105" s="41">
        <f t="shared" si="4"/>
        <v>0</v>
      </c>
      <c r="K105" s="59" t="s">
        <v>485</v>
      </c>
      <c r="L105" s="15">
        <v>0</v>
      </c>
    </row>
    <row r="106" spans="1:12" x14ac:dyDescent="0.35">
      <c r="A106" s="60" t="s">
        <v>447</v>
      </c>
      <c r="B106" s="14">
        <f>VLOOKUP(A106,$K$1:$L$111,2,FALSE)</f>
        <v>39522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data'!A:F,5,FALSE)*10^3</f>
        <v>85111460.999999985</v>
      </c>
      <c r="F106" s="17">
        <f>VLOOKUP(A106,'Other data'!A:F,4,FALSE)*10^3</f>
        <v>123629261.99999999</v>
      </c>
      <c r="G106" s="48">
        <f t="shared" si="5"/>
        <v>2.0184765600219538E-5</v>
      </c>
      <c r="H106" s="41">
        <f t="shared" si="3"/>
        <v>1717.9548901772266</v>
      </c>
      <c r="I106" s="41">
        <f t="shared" si="4"/>
        <v>2495.4276747981285</v>
      </c>
      <c r="K106" s="60" t="s">
        <v>487</v>
      </c>
      <c r="L106" s="15">
        <v>11365536</v>
      </c>
    </row>
    <row r="107" spans="1:12" x14ac:dyDescent="0.35">
      <c r="A107" s="59" t="s">
        <v>449</v>
      </c>
      <c r="B107" s="14">
        <f>VLOOKUP(A107,$K$1:$L$111,2,FALSE)</f>
        <v>0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data'!A:F,5,FALSE)*10^3</f>
        <v>1287610.0000000002</v>
      </c>
      <c r="F107" s="17">
        <f>VLOOKUP(A107,'Other data'!A:F,4,FALSE)*10^3</f>
        <v>1287610.0000000002</v>
      </c>
      <c r="G107" s="48">
        <f t="shared" si="5"/>
        <v>0</v>
      </c>
      <c r="H107" s="41">
        <f t="shared" si="3"/>
        <v>0</v>
      </c>
      <c r="I107" s="41">
        <f t="shared" si="4"/>
        <v>0</v>
      </c>
      <c r="K107" s="60" t="s">
        <v>491</v>
      </c>
      <c r="L107" s="15">
        <v>0</v>
      </c>
    </row>
    <row r="108" spans="1:12" x14ac:dyDescent="0.35">
      <c r="A108" s="59" t="s">
        <v>451</v>
      </c>
      <c r="B108" s="14">
        <v>0</v>
      </c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data'!A:F,5,FALSE)*10^3</f>
        <v>0</v>
      </c>
      <c r="F108" s="17">
        <f>VLOOKUP(A108,'Other data'!A:F,4,FALSE)*10^3</f>
        <v>0</v>
      </c>
      <c r="G108" s="48"/>
      <c r="H108" s="41">
        <f t="shared" si="3"/>
        <v>0</v>
      </c>
      <c r="I108" s="41">
        <f t="shared" si="4"/>
        <v>0</v>
      </c>
      <c r="K108" s="59" t="s">
        <v>493</v>
      </c>
      <c r="L108" s="15">
        <v>0</v>
      </c>
    </row>
    <row r="109" spans="1:12" x14ac:dyDescent="0.35">
      <c r="A109" s="60" t="s">
        <v>455</v>
      </c>
      <c r="B109" s="14">
        <f>VLOOKUP(A109,$K$1:$L$111,2,FALSE)</f>
        <v>0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data'!A:F,5,FALSE)*10^3</f>
        <v>34875880.999999993</v>
      </c>
      <c r="F109" s="17">
        <f>VLOOKUP(A109,'Other data'!A:F,4,FALSE)*10^3</f>
        <v>177875881</v>
      </c>
      <c r="G109" s="48">
        <f t="shared" si="5"/>
        <v>0</v>
      </c>
      <c r="H109" s="41">
        <f t="shared" si="3"/>
        <v>0</v>
      </c>
      <c r="I109" s="41">
        <f t="shared" si="4"/>
        <v>0</v>
      </c>
      <c r="K109" s="60" t="s">
        <v>495</v>
      </c>
      <c r="L109" s="15">
        <v>4696791</v>
      </c>
    </row>
    <row r="110" spans="1:12" x14ac:dyDescent="0.35">
      <c r="A110" s="59" t="s">
        <v>457</v>
      </c>
      <c r="B110" s="14">
        <f>VLOOKUP(A110,$K$1:$L$111,2,FALSE)</f>
        <v>0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data'!A:F,5,FALSE)*10^3</f>
        <v>534280</v>
      </c>
      <c r="F110" s="17">
        <f>VLOOKUP(A110,'Other data'!A:F,4,FALSE)*10^3</f>
        <v>534280</v>
      </c>
      <c r="G110" s="48">
        <f t="shared" si="5"/>
        <v>0</v>
      </c>
      <c r="H110" s="41">
        <f t="shared" si="3"/>
        <v>0</v>
      </c>
      <c r="I110" s="41">
        <f t="shared" si="4"/>
        <v>0</v>
      </c>
      <c r="K110" s="59" t="s">
        <v>497</v>
      </c>
      <c r="L110" s="15">
        <v>0</v>
      </c>
    </row>
    <row r="111" spans="1:12" x14ac:dyDescent="0.35">
      <c r="A111" s="60" t="s">
        <v>459</v>
      </c>
      <c r="B111" s="14">
        <f>VLOOKUP(A111,$K$1:$L$111,2,FALSE)</f>
        <v>2210945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data'!A:F,5,FALSE)*10^3</f>
        <v>11700000</v>
      </c>
      <c r="F111" s="17">
        <f>VLOOKUP(A111,'Other data'!A:F,4,FALSE)*10^3</f>
        <v>44300000</v>
      </c>
      <c r="G111" s="48">
        <f t="shared" si="5"/>
        <v>5.3647762409247063E-3</v>
      </c>
      <c r="H111" s="41">
        <f t="shared" si="3"/>
        <v>62767.882018819066</v>
      </c>
      <c r="I111" s="41">
        <f t="shared" si="4"/>
        <v>237659.58747296449</v>
      </c>
      <c r="K111" s="61" t="s">
        <v>499</v>
      </c>
      <c r="L111" s="15">
        <v>2457511</v>
      </c>
    </row>
    <row r="112" spans="1:12" x14ac:dyDescent="0.35">
      <c r="A112" s="59" t="s">
        <v>461</v>
      </c>
      <c r="B112" s="14">
        <f>VLOOKUP(A112,$K$1:$L$111,2,FALSE)</f>
        <v>1429943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data'!A:F,5,FALSE)*10^3</f>
        <v>23246029.000000004</v>
      </c>
      <c r="F112" s="17">
        <f>VLOOKUP(A112,'Other data'!A:F,4,FALSE)*10^3</f>
        <v>26764869.000000004</v>
      </c>
      <c r="G112" s="48">
        <f t="shared" si="5"/>
        <v>6.6720168841393227E-4</v>
      </c>
      <c r="H112" s="41">
        <f t="shared" si="3"/>
        <v>15509.789797719237</v>
      </c>
      <c r="I112" s="41">
        <f t="shared" si="4"/>
        <v>17857.565786977717</v>
      </c>
    </row>
    <row r="113" spans="1:12" x14ac:dyDescent="0.35">
      <c r="A113" s="60" t="s">
        <v>463</v>
      </c>
      <c r="B113" s="14">
        <f>VLOOKUP(A113,$K$1:$L$111,2,FALSE)</f>
        <v>0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data'!A:F,5,FALSE)*10^3</f>
        <v>2932000</v>
      </c>
      <c r="F113" s="17">
        <f>VLOOKUP(A113,'Other data'!A:F,4,FALSE)*10^3</f>
        <v>72355000</v>
      </c>
      <c r="G113" s="48">
        <f t="shared" si="5"/>
        <v>0</v>
      </c>
      <c r="H113" s="41">
        <f t="shared" si="3"/>
        <v>0</v>
      </c>
      <c r="I113" s="41">
        <f t="shared" si="4"/>
        <v>0</v>
      </c>
      <c r="L113" s="108"/>
    </row>
    <row r="114" spans="1:12" x14ac:dyDescent="0.35">
      <c r="A114" s="60" t="s">
        <v>465</v>
      </c>
      <c r="B114" s="14"/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data'!A:F,5,FALSE)*10^3</f>
        <v>0</v>
      </c>
      <c r="F114" s="17">
        <f>VLOOKUP(A114,'Other data'!A:F,4,FALSE)*10^3</f>
        <v>0</v>
      </c>
      <c r="G114" s="48"/>
      <c r="H114" s="41">
        <f t="shared" si="3"/>
        <v>0</v>
      </c>
      <c r="I114" s="41">
        <f t="shared" si="4"/>
        <v>0</v>
      </c>
    </row>
    <row r="115" spans="1:12" x14ac:dyDescent="0.35">
      <c r="A115" s="60" t="s">
        <v>467</v>
      </c>
      <c r="B115" s="14">
        <f>VLOOKUP(A115,$K$1:$L$111,2,FALSE)</f>
        <v>0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data'!A:F,5,FALSE)*10^3</f>
        <v>0</v>
      </c>
      <c r="F115" s="17">
        <f>VLOOKUP(A115,'Other data'!A:F,4,FALSE)*10^3</f>
        <v>171816</v>
      </c>
      <c r="G115" s="48">
        <f t="shared" si="5"/>
        <v>0</v>
      </c>
      <c r="H115" s="41">
        <f t="shared" si="3"/>
        <v>0</v>
      </c>
      <c r="I115" s="41">
        <f t="shared" si="4"/>
        <v>0</v>
      </c>
    </row>
    <row r="116" spans="1:12" x14ac:dyDescent="0.35">
      <c r="A116" s="60" t="s">
        <v>471</v>
      </c>
      <c r="B116" s="14">
        <f>VLOOKUP(A116,$K$1:$L$111,2,FALSE)</f>
        <v>0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data'!A:F,5,FALSE)*10^3</f>
        <v>39360000</v>
      </c>
      <c r="F116" s="17">
        <f>VLOOKUP(A116,'Other data'!A:F,4,FALSE)*10^3</f>
        <v>488360000</v>
      </c>
      <c r="G116" s="48">
        <f t="shared" si="5"/>
        <v>0</v>
      </c>
      <c r="H116" s="41">
        <f t="shared" si="3"/>
        <v>0</v>
      </c>
      <c r="I116" s="41">
        <f t="shared" si="4"/>
        <v>0</v>
      </c>
    </row>
    <row r="117" spans="1:12" x14ac:dyDescent="0.35">
      <c r="A117" s="59" t="s">
        <v>473</v>
      </c>
      <c r="B117" s="14">
        <f>VLOOKUP(A117,$K$1:$L$111,2,FALSE)</f>
        <v>0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data'!A:F,5,FALSE)*10^3</f>
        <v>3012770</v>
      </c>
      <c r="F117" s="17">
        <f>VLOOKUP(A117,'Other data'!A:F,4,FALSE)*10^3</f>
        <v>3012770</v>
      </c>
      <c r="G117" s="48">
        <f t="shared" si="5"/>
        <v>0</v>
      </c>
      <c r="H117" s="41">
        <f t="shared" si="3"/>
        <v>0</v>
      </c>
      <c r="I117" s="41">
        <f t="shared" si="4"/>
        <v>0</v>
      </c>
    </row>
    <row r="118" spans="1:12" x14ac:dyDescent="0.35">
      <c r="A118" s="60" t="s">
        <v>475</v>
      </c>
      <c r="B118" s="14">
        <f>VLOOKUP(A118,$K$1:$L$111,2,FALSE)</f>
        <v>35456023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data'!A:F,5,FALSE)*10^3</f>
        <v>10247622</v>
      </c>
      <c r="F118" s="17">
        <f>VLOOKUP(A118,'Other data'!A:F,4,FALSE)*10^3</f>
        <v>13871591.999999998</v>
      </c>
      <c r="G118" s="48">
        <f t="shared" si="5"/>
        <v>5.6334707704600341E-2</v>
      </c>
      <c r="H118" s="41">
        <f t="shared" si="3"/>
        <v>577296.79003723199</v>
      </c>
      <c r="I118" s="41">
        <f t="shared" si="4"/>
        <v>781452.08071747236</v>
      </c>
    </row>
    <row r="119" spans="1:12" x14ac:dyDescent="0.35">
      <c r="A119" s="60" t="s">
        <v>477</v>
      </c>
      <c r="B119" s="14"/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data'!A:F,5,FALSE)*10^3</f>
        <v>0</v>
      </c>
      <c r="F119" s="17">
        <f>VLOOKUP(A119,'Other data'!A:F,4,FALSE)*10^3</f>
        <v>0</v>
      </c>
      <c r="G119" s="48"/>
      <c r="H119" s="41">
        <f t="shared" si="3"/>
        <v>0</v>
      </c>
      <c r="I119" s="41">
        <f t="shared" si="4"/>
        <v>0</v>
      </c>
    </row>
    <row r="120" spans="1:12" x14ac:dyDescent="0.35">
      <c r="A120" s="60" t="s">
        <v>479</v>
      </c>
      <c r="B120" s="14">
        <f>VLOOKUP(A120,$K$1:$L$111,2,FALSE)</f>
        <v>0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data'!A:F,5,FALSE)*10^3</f>
        <v>32328000</v>
      </c>
      <c r="F120" s="17">
        <f>VLOOKUP(A120,'Other data'!A:F,4,FALSE)*10^3</f>
        <v>32328000</v>
      </c>
      <c r="G120" s="48">
        <f t="shared" si="5"/>
        <v>0</v>
      </c>
      <c r="H120" s="41">
        <f t="shared" si="3"/>
        <v>0</v>
      </c>
      <c r="I120" s="41">
        <f t="shared" si="4"/>
        <v>0</v>
      </c>
    </row>
    <row r="121" spans="1:12" x14ac:dyDescent="0.35">
      <c r="A121" s="60" t="s">
        <v>481</v>
      </c>
      <c r="B121" s="14"/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data'!A:F,5,FALSE)*10^3</f>
        <v>0</v>
      </c>
      <c r="F121" s="17">
        <f>VLOOKUP(A121,'Other data'!A:F,4,FALSE)*10^3</f>
        <v>0</v>
      </c>
      <c r="G121" s="48"/>
      <c r="H121" s="41">
        <f t="shared" si="3"/>
        <v>0</v>
      </c>
      <c r="I121" s="41">
        <f t="shared" si="4"/>
        <v>0</v>
      </c>
    </row>
    <row r="122" spans="1:12" x14ac:dyDescent="0.35">
      <c r="A122" s="60" t="s">
        <v>483</v>
      </c>
      <c r="B122" s="14">
        <f>VLOOKUP(A122,$K$1:$L$111,2,FALSE)</f>
        <v>0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data'!A:F,5,FALSE)*10^3</f>
        <v>824207.00000000035</v>
      </c>
      <c r="F122" s="17">
        <f>VLOOKUP(A122,'Other data'!A:F,4,FALSE)*10^3</f>
        <v>12506707</v>
      </c>
      <c r="G122" s="48">
        <f t="shared" si="5"/>
        <v>0</v>
      </c>
      <c r="H122" s="41">
        <f t="shared" si="3"/>
        <v>0</v>
      </c>
      <c r="I122" s="41">
        <f t="shared" si="4"/>
        <v>0</v>
      </c>
    </row>
    <row r="123" spans="1:12" x14ac:dyDescent="0.35">
      <c r="A123" s="59" t="s">
        <v>485</v>
      </c>
      <c r="B123" s="14">
        <f>VLOOKUP(A123,$K$1:$L$111,2,FALSE)</f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data'!A:F,5,FALSE)*10^3</f>
        <v>0</v>
      </c>
      <c r="F123" s="17">
        <f>VLOOKUP(A123,'Other data'!A:F,4,FALSE)*10^3</f>
        <v>0</v>
      </c>
      <c r="G123" s="48">
        <f t="shared" si="5"/>
        <v>0</v>
      </c>
      <c r="H123" s="41">
        <f t="shared" si="3"/>
        <v>0</v>
      </c>
      <c r="I123" s="41">
        <f t="shared" si="4"/>
        <v>0</v>
      </c>
    </row>
    <row r="124" spans="1:12" x14ac:dyDescent="0.35">
      <c r="A124" s="60" t="s">
        <v>487</v>
      </c>
      <c r="B124" s="14">
        <f>VLOOKUP(A124,$K$1:$L$111,2,FALSE)</f>
        <v>11365536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data'!A:F,5,FALSE)*10^3</f>
        <v>95005240</v>
      </c>
      <c r="F124" s="17">
        <f>VLOOKUP(A124,'Other data'!A:F,4,FALSE)*10^3</f>
        <v>97366670</v>
      </c>
      <c r="G124" s="48">
        <f t="shared" si="5"/>
        <v>1.1361954535624179E-2</v>
      </c>
      <c r="H124" s="41">
        <f t="shared" si="3"/>
        <v>1079445.2175260638</v>
      </c>
      <c r="I124" s="41">
        <f t="shared" si="4"/>
        <v>1106275.6778251226</v>
      </c>
    </row>
    <row r="125" spans="1:12" x14ac:dyDescent="0.35">
      <c r="A125" s="60" t="s">
        <v>489</v>
      </c>
      <c r="B125" s="14">
        <v>0</v>
      </c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data'!A:F,5,FALSE)*10^3</f>
        <v>0</v>
      </c>
      <c r="F125" s="17">
        <f>VLOOKUP(A125,'Other data'!A:F,4,FALSE)*10^3</f>
        <v>0</v>
      </c>
      <c r="G125" s="48"/>
      <c r="H125" s="41">
        <f t="shared" si="3"/>
        <v>0</v>
      </c>
      <c r="I125" s="41">
        <f t="shared" si="4"/>
        <v>0</v>
      </c>
    </row>
    <row r="126" spans="1:12" x14ac:dyDescent="0.35">
      <c r="A126" s="60" t="s">
        <v>491</v>
      </c>
      <c r="B126" s="14">
        <f>VLOOKUP(A126,$K$1:$L$111,2,FALSE)</f>
        <v>0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data'!A:F,5,FALSE)*10^3</f>
        <v>19102000</v>
      </c>
      <c r="F126" s="17">
        <f>VLOOKUP(A126,'Other data'!A:F,4,FALSE)*10^3</f>
        <v>19102000</v>
      </c>
      <c r="G126" s="48">
        <f t="shared" si="5"/>
        <v>0</v>
      </c>
      <c r="H126" s="41">
        <f t="shared" si="3"/>
        <v>0</v>
      </c>
      <c r="I126" s="41">
        <f t="shared" si="4"/>
        <v>0</v>
      </c>
    </row>
    <row r="127" spans="1:12" x14ac:dyDescent="0.35">
      <c r="A127" s="59" t="s">
        <v>493</v>
      </c>
      <c r="B127" s="14">
        <f>VLOOKUP(A127,$K$1:$L$111,2,FALSE)</f>
        <v>0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data'!A:F,5,FALSE)*10^3</f>
        <v>2057232</v>
      </c>
      <c r="F127" s="17">
        <f>VLOOKUP(A127,'Other data'!A:F,4,FALSE)*10^3</f>
        <v>2057232</v>
      </c>
      <c r="G127" s="48">
        <f t="shared" si="5"/>
        <v>0</v>
      </c>
      <c r="H127" s="41">
        <f t="shared" si="3"/>
        <v>0</v>
      </c>
      <c r="I127" s="41">
        <f t="shared" si="4"/>
        <v>0</v>
      </c>
    </row>
    <row r="128" spans="1:12" x14ac:dyDescent="0.35">
      <c r="A128" s="60" t="s">
        <v>495</v>
      </c>
      <c r="B128" s="14">
        <f>VLOOKUP(A128,$K$1:$L$111,2,FALSE)</f>
        <v>4696791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data'!A:F,5,FALSE)*10^3</f>
        <v>13871330.000000002</v>
      </c>
      <c r="F128" s="17">
        <f>VLOOKUP(A128,'Other data'!A:F,4,FALSE)*10^3</f>
        <v>35989330</v>
      </c>
      <c r="G128" s="48">
        <f t="shared" si="5"/>
        <v>2.368473532468249E-3</v>
      </c>
      <c r="H128" s="41">
        <f t="shared" si="3"/>
        <v>32853.8779651328</v>
      </c>
      <c r="I128" s="41">
        <f t="shared" si="4"/>
        <v>85239.775556265522</v>
      </c>
    </row>
    <row r="129" spans="1:9" x14ac:dyDescent="0.35">
      <c r="A129" s="59" t="s">
        <v>497</v>
      </c>
      <c r="B129" s="14">
        <f>VLOOKUP(A129,$K$1:$L$111,2,FALSE)</f>
        <v>0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data'!A:F,5,FALSE)*10^3</f>
        <v>9573199.9999999963</v>
      </c>
      <c r="F129" s="17">
        <f>VLOOKUP(A129,'Other data'!A:F,4,FALSE)*10^3</f>
        <v>93398200</v>
      </c>
      <c r="G129" s="48">
        <f t="shared" si="5"/>
        <v>0</v>
      </c>
      <c r="H129" s="41">
        <f t="shared" si="3"/>
        <v>0</v>
      </c>
      <c r="I129" s="41">
        <f t="shared" si="4"/>
        <v>0</v>
      </c>
    </row>
    <row r="130" spans="1:9" x14ac:dyDescent="0.35">
      <c r="A130" s="61" t="s">
        <v>499</v>
      </c>
      <c r="B130" s="14">
        <f>VLOOKUP(A130,$K$1:$L$111,2,FALSE)</f>
        <v>2457511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data'!A:F,5,FALSE)*10^3</f>
        <v>38700000</v>
      </c>
      <c r="F130" s="17">
        <f>VLOOKUP(A130,'Other data'!A:F,4,FALSE)*10^3</f>
        <v>62960000</v>
      </c>
      <c r="G130" s="48">
        <f t="shared" si="5"/>
        <v>2.6732502322801433E-3</v>
      </c>
      <c r="H130" s="41">
        <f t="shared" si="3"/>
        <v>103454.78398924155</v>
      </c>
      <c r="I130" s="41">
        <f t="shared" si="4"/>
        <v>168307.83462435781</v>
      </c>
    </row>
    <row r="132" spans="1:9" x14ac:dyDescent="0.35">
      <c r="B132" s="105">
        <f t="shared" ref="B132:D132" si="6">SUM(B2:B130)</f>
        <v>517560458</v>
      </c>
      <c r="C132" s="105"/>
      <c r="D132" s="105">
        <f t="shared" si="6"/>
        <v>477446.63649308635</v>
      </c>
      <c r="E132" s="105">
        <f>SUM(E2:E130)</f>
        <v>1912403892</v>
      </c>
      <c r="F132" s="105">
        <f t="shared" ref="F132:I132" si="7">SUM(F2:F130)</f>
        <v>10037135974</v>
      </c>
      <c r="G132" s="105"/>
      <c r="H132" s="106">
        <f t="shared" si="7"/>
        <v>2294275.981997421</v>
      </c>
      <c r="I132" s="106">
        <f t="shared" si="7"/>
        <v>3530662.0790990889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7DA4-6973-43A2-A6E5-F07E459805F1}">
  <dimension ref="A1:L132"/>
  <sheetViews>
    <sheetView workbookViewId="0">
      <selection activeCell="B1" sqref="B1:I1"/>
    </sheetView>
  </sheetViews>
  <sheetFormatPr defaultRowHeight="14.5" x14ac:dyDescent="0.35"/>
  <cols>
    <col min="1" max="1" width="35.7265625" bestFit="1" customWidth="1"/>
    <col min="2" max="2" width="14.6328125" style="6" bestFit="1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1.453125" customWidth="1"/>
    <col min="8" max="8" width="15" style="16" bestFit="1" customWidth="1"/>
    <col min="9" max="9" width="16" style="16" bestFit="1" customWidth="1"/>
    <col min="12" max="12" width="17.632812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1272925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8.0587463757533838E-4</v>
      </c>
      <c r="H2" s="41">
        <f>G2*E2</f>
        <v>32459.005758265277</v>
      </c>
      <c r="I2" s="41">
        <f>G2*F2</f>
        <v>40823.662146442257</v>
      </c>
      <c r="K2" s="58" t="s">
        <v>191</v>
      </c>
      <c r="L2" s="19">
        <v>1272925</v>
      </c>
    </row>
    <row r="3" spans="1:12" x14ac:dyDescent="0.35">
      <c r="A3" s="58" t="s">
        <v>193</v>
      </c>
      <c r="B3" s="19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164531</v>
      </c>
    </row>
    <row r="4" spans="1:12" x14ac:dyDescent="0.35">
      <c r="A4" s="60" t="s">
        <v>195</v>
      </c>
      <c r="B4" s="19">
        <f t="shared" ref="B3:B66" si="2">VLOOKUP(A4,$K$1:$L$112,2,FALSE)</f>
        <v>164531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6.6928650486620576E-4</v>
      </c>
      <c r="H4" s="41">
        <f t="shared" si="0"/>
        <v>17736.092378954454</v>
      </c>
      <c r="I4" s="41">
        <f t="shared" si="1"/>
        <v>22889.598466424235</v>
      </c>
      <c r="K4" s="60" t="s">
        <v>203</v>
      </c>
      <c r="L4" s="20">
        <v>849829</v>
      </c>
    </row>
    <row r="5" spans="1:12" x14ac:dyDescent="0.35">
      <c r="A5" s="60" t="s">
        <v>199</v>
      </c>
      <c r="B5" s="19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140002</v>
      </c>
    </row>
    <row r="6" spans="1:12" x14ac:dyDescent="0.35">
      <c r="A6" s="60" t="s">
        <v>201</v>
      </c>
      <c r="B6" s="19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10672700</v>
      </c>
    </row>
    <row r="7" spans="1:12" x14ac:dyDescent="0.35">
      <c r="A7" s="60" t="s">
        <v>203</v>
      </c>
      <c r="B7" s="19">
        <f t="shared" si="2"/>
        <v>849829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2.0779805791282377E-3</v>
      </c>
      <c r="H7" s="41">
        <f t="shared" si="0"/>
        <v>27499.687443057381</v>
      </c>
      <c r="I7" s="41">
        <f t="shared" si="1"/>
        <v>27499.687443057381</v>
      </c>
      <c r="K7" s="59" t="s">
        <v>209</v>
      </c>
      <c r="L7" s="20">
        <v>167600</v>
      </c>
    </row>
    <row r="8" spans="1:12" x14ac:dyDescent="0.35">
      <c r="A8" s="59" t="s">
        <v>205</v>
      </c>
      <c r="B8" s="19">
        <f t="shared" si="2"/>
        <v>140002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1.9363202513891298E-4</v>
      </c>
      <c r="H8" s="41">
        <f t="shared" si="0"/>
        <v>389.38548274524794</v>
      </c>
      <c r="I8" s="41">
        <f t="shared" si="1"/>
        <v>3143.7042243337155</v>
      </c>
      <c r="K8" s="60" t="s">
        <v>211</v>
      </c>
      <c r="L8" s="20">
        <v>547523</v>
      </c>
    </row>
    <row r="9" spans="1:12" x14ac:dyDescent="0.35">
      <c r="A9" s="60" t="s">
        <v>207</v>
      </c>
      <c r="B9" s="19">
        <f t="shared" si="2"/>
        <v>10672700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2.7252394752547778E-4</v>
      </c>
      <c r="H9" s="41">
        <f t="shared" si="0"/>
        <v>32059.717186897207</v>
      </c>
      <c r="I9" s="41">
        <f t="shared" si="1"/>
        <v>32059.717186897207</v>
      </c>
      <c r="K9" s="59" t="s">
        <v>213</v>
      </c>
      <c r="L9" s="20">
        <v>866068</v>
      </c>
    </row>
    <row r="10" spans="1:12" x14ac:dyDescent="0.35">
      <c r="A10" s="59" t="s">
        <v>209</v>
      </c>
      <c r="B10" s="19">
        <f t="shared" si="2"/>
        <v>167600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3.1785931562639555E-6</v>
      </c>
      <c r="H10" s="41">
        <f t="shared" si="0"/>
        <v>373.92969890289174</v>
      </c>
      <c r="I10" s="41">
        <f t="shared" si="1"/>
        <v>373.92969890289174</v>
      </c>
      <c r="K10" s="60" t="s">
        <v>215</v>
      </c>
      <c r="L10" s="20">
        <v>8425743</v>
      </c>
    </row>
    <row r="11" spans="1:12" x14ac:dyDescent="0.35">
      <c r="A11" s="60" t="s">
        <v>211</v>
      </c>
      <c r="B11" s="19">
        <f t="shared" si="2"/>
        <v>547523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1.2849679645774977E-3</v>
      </c>
      <c r="H11" s="41">
        <f t="shared" si="0"/>
        <v>32139.133012121765</v>
      </c>
      <c r="I11" s="41">
        <f t="shared" si="1"/>
        <v>59744.997987747382</v>
      </c>
      <c r="K11" s="59" t="s">
        <v>217</v>
      </c>
      <c r="L11" s="20">
        <v>67141</v>
      </c>
    </row>
    <row r="12" spans="1:12" x14ac:dyDescent="0.35">
      <c r="A12" s="59" t="s">
        <v>213</v>
      </c>
      <c r="B12" s="19">
        <f t="shared" si="2"/>
        <v>866068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9.1516820145860311E-4</v>
      </c>
      <c r="H12" s="41">
        <f t="shared" si="0"/>
        <v>47097.74409307359</v>
      </c>
      <c r="I12" s="41">
        <f t="shared" si="1"/>
        <v>85314.435136255488</v>
      </c>
      <c r="K12" s="60" t="s">
        <v>219</v>
      </c>
      <c r="L12" s="20">
        <v>186631</v>
      </c>
    </row>
    <row r="13" spans="1:12" x14ac:dyDescent="0.35">
      <c r="A13" s="60" t="s">
        <v>215</v>
      </c>
      <c r="B13" s="19">
        <f t="shared" si="2"/>
        <v>8425743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1.1774442968308813E-2</v>
      </c>
      <c r="H13" s="41">
        <f t="shared" si="0"/>
        <v>22111.473713489453</v>
      </c>
      <c r="I13" s="41">
        <f t="shared" si="1"/>
        <v>22111.473713489453</v>
      </c>
      <c r="K13" s="59" t="s">
        <v>225</v>
      </c>
      <c r="L13" s="20">
        <v>62</v>
      </c>
    </row>
    <row r="14" spans="1:12" x14ac:dyDescent="0.35">
      <c r="A14" s="59" t="s">
        <v>217</v>
      </c>
      <c r="B14" s="19">
        <f t="shared" si="2"/>
        <v>67141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1.5839112411598512E-4</v>
      </c>
      <c r="H14" s="41">
        <f t="shared" si="0"/>
        <v>164.72676908062454</v>
      </c>
      <c r="I14" s="41">
        <f t="shared" si="1"/>
        <v>4047.0516122875356</v>
      </c>
      <c r="K14" s="60" t="s">
        <v>227</v>
      </c>
      <c r="L14" s="20">
        <v>436299</v>
      </c>
    </row>
    <row r="15" spans="1:12" x14ac:dyDescent="0.35">
      <c r="A15" s="60" t="s">
        <v>219</v>
      </c>
      <c r="B15" s="19">
        <f t="shared" si="2"/>
        <v>186631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3.0858162653092517E-4</v>
      </c>
      <c r="H15" s="41">
        <f t="shared" si="0"/>
        <v>284.17652285184738</v>
      </c>
      <c r="I15" s="41">
        <f t="shared" si="1"/>
        <v>284.17652285184738</v>
      </c>
      <c r="K15" s="52" t="s">
        <v>229</v>
      </c>
      <c r="L15" s="20">
        <v>11</v>
      </c>
    </row>
    <row r="16" spans="1:12" x14ac:dyDescent="0.35">
      <c r="A16" s="59" t="s">
        <v>225</v>
      </c>
      <c r="B16" s="19">
        <f t="shared" si="2"/>
        <v>62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1.7531735901618198E-6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2029174</v>
      </c>
    </row>
    <row r="17" spans="1:12" x14ac:dyDescent="0.35">
      <c r="A17" s="60" t="s">
        <v>227</v>
      </c>
      <c r="B17" s="19">
        <f t="shared" si="2"/>
        <v>436299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6.2491744048956508E-4</v>
      </c>
      <c r="H17" s="41">
        <f t="shared" si="0"/>
        <v>681.80492493221118</v>
      </c>
      <c r="I17" s="41">
        <f t="shared" si="1"/>
        <v>681.80492493221118</v>
      </c>
      <c r="K17" s="59" t="s">
        <v>233</v>
      </c>
      <c r="L17" s="20">
        <v>29425</v>
      </c>
    </row>
    <row r="18" spans="1:12" x14ac:dyDescent="0.35">
      <c r="A18" s="52" t="s">
        <v>229</v>
      </c>
      <c r="B18" s="19">
        <f t="shared" si="2"/>
        <v>11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1.5643756518914576E-5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235859</v>
      </c>
    </row>
    <row r="19" spans="1:12" x14ac:dyDescent="0.35">
      <c r="A19" s="52" t="s">
        <v>231</v>
      </c>
      <c r="B19" s="19">
        <f t="shared" si="2"/>
        <v>2029174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1.9018681879508898E-3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24797774</v>
      </c>
    </row>
    <row r="20" spans="1:12" x14ac:dyDescent="0.35">
      <c r="A20" s="59" t="s">
        <v>233</v>
      </c>
      <c r="B20" s="19">
        <f t="shared" si="2"/>
        <v>29425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2.4633093525179854E-4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10194344</v>
      </c>
    </row>
    <row r="21" spans="1:12" x14ac:dyDescent="0.35">
      <c r="A21" s="60" t="s">
        <v>235</v>
      </c>
      <c r="B21" s="19">
        <f t="shared" si="2"/>
        <v>235859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8.3793470669483408E-4</v>
      </c>
      <c r="H21" s="41">
        <f t="shared" si="0"/>
        <v>320.78067822103645</v>
      </c>
      <c r="I21" s="41">
        <f t="shared" si="1"/>
        <v>320.78067822103645</v>
      </c>
      <c r="K21" s="59" t="s">
        <v>253</v>
      </c>
      <c r="L21" s="20">
        <v>8217</v>
      </c>
    </row>
    <row r="22" spans="1:12" x14ac:dyDescent="0.35">
      <c r="A22" s="59" t="s">
        <v>237</v>
      </c>
      <c r="B22" s="19">
        <f t="shared" si="2"/>
        <v>24797774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8.1696930284618913E-2</v>
      </c>
      <c r="H22" s="41">
        <f t="shared" si="0"/>
        <v>2655150.2342501148</v>
      </c>
      <c r="I22" s="41">
        <f t="shared" si="1"/>
        <v>27711598.752542734</v>
      </c>
      <c r="K22" s="60" t="s">
        <v>255</v>
      </c>
      <c r="L22" s="20">
        <v>7959318</v>
      </c>
    </row>
    <row r="23" spans="1:12" x14ac:dyDescent="0.35">
      <c r="A23" s="60" t="s">
        <v>243</v>
      </c>
      <c r="B23" s="19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1964247</v>
      </c>
    </row>
    <row r="24" spans="1:12" x14ac:dyDescent="0.35">
      <c r="A24" s="59" t="s">
        <v>247</v>
      </c>
      <c r="B24" s="19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3999035</v>
      </c>
    </row>
    <row r="25" spans="1:12" x14ac:dyDescent="0.35">
      <c r="A25" s="60" t="s">
        <v>251</v>
      </c>
      <c r="B25" s="19">
        <f t="shared" si="2"/>
        <v>10194344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8.1128596892261328E-3</v>
      </c>
      <c r="H25" s="41">
        <f t="shared" si="0"/>
        <v>213658.24456053713</v>
      </c>
      <c r="I25" s="41">
        <f t="shared" si="1"/>
        <v>1220577.7120291493</v>
      </c>
      <c r="K25" s="59" t="s">
        <v>261</v>
      </c>
      <c r="L25" s="20">
        <v>4908</v>
      </c>
    </row>
    <row r="26" spans="1:12" x14ac:dyDescent="0.35">
      <c r="A26" s="59" t="s">
        <v>253</v>
      </c>
      <c r="B26" s="19">
        <f t="shared" si="2"/>
        <v>8217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1.9434967843743213E-5</v>
      </c>
      <c r="H26" s="41">
        <f t="shared" si="0"/>
        <v>0.11684302667658419</v>
      </c>
      <c r="I26" s="41">
        <f t="shared" si="1"/>
        <v>0.4062102629020769</v>
      </c>
      <c r="K26" s="60" t="s">
        <v>263</v>
      </c>
      <c r="L26" s="20">
        <v>1654972</v>
      </c>
    </row>
    <row r="27" spans="1:12" x14ac:dyDescent="0.35">
      <c r="A27" s="60" t="s">
        <v>255</v>
      </c>
      <c r="B27" s="19">
        <f t="shared" si="2"/>
        <v>7959318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3.6172195682893198E-3</v>
      </c>
      <c r="H27" s="41">
        <f t="shared" si="0"/>
        <v>65471.674186036689</v>
      </c>
      <c r="I27" s="41">
        <f t="shared" si="1"/>
        <v>584904.40419238305</v>
      </c>
      <c r="K27" s="59" t="s">
        <v>265</v>
      </c>
      <c r="L27" s="20">
        <v>29414</v>
      </c>
    </row>
    <row r="28" spans="1:12" x14ac:dyDescent="0.35">
      <c r="A28" s="59" t="s">
        <v>257</v>
      </c>
      <c r="B28" s="19">
        <f t="shared" si="2"/>
        <v>1964247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1.6188890306275841E-3</v>
      </c>
      <c r="H28" s="41">
        <f t="shared" si="0"/>
        <v>7918.5998077421236</v>
      </c>
      <c r="I28" s="41">
        <f t="shared" si="1"/>
        <v>50673.946392214835</v>
      </c>
      <c r="K28" s="60" t="s">
        <v>267</v>
      </c>
      <c r="L28" s="20">
        <v>236163</v>
      </c>
    </row>
    <row r="29" spans="1:12" x14ac:dyDescent="0.35">
      <c r="A29" s="60" t="s">
        <v>259</v>
      </c>
      <c r="B29" s="19">
        <f t="shared" si="2"/>
        <v>3999035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9.0537563434916774E-3</v>
      </c>
      <c r="H29" s="41">
        <f t="shared" si="0"/>
        <v>101120.90664385965</v>
      </c>
      <c r="I29" s="41">
        <f t="shared" si="1"/>
        <v>101120.90664385965</v>
      </c>
      <c r="K29" s="60" t="s">
        <v>271</v>
      </c>
      <c r="L29" s="20">
        <v>2275689</v>
      </c>
    </row>
    <row r="30" spans="1:12" x14ac:dyDescent="0.35">
      <c r="A30" s="59" t="s">
        <v>261</v>
      </c>
      <c r="B30" s="19">
        <f t="shared" si="2"/>
        <v>4908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2.9323589799582573E-5</v>
      </c>
      <c r="H30" s="41">
        <f t="shared" si="0"/>
        <v>50.710837990677604</v>
      </c>
      <c r="I30" s="41">
        <f t="shared" si="1"/>
        <v>2455.2452015564486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1654972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8.3867397010240765E-4</v>
      </c>
      <c r="H31" s="41">
        <f t="shared" si="0"/>
        <v>44449.720415427604</v>
      </c>
      <c r="I31" s="41">
        <f t="shared" si="1"/>
        <v>540944.71071605291</v>
      </c>
      <c r="K31" s="60" t="s">
        <v>275</v>
      </c>
      <c r="L31" s="20">
        <v>14265</v>
      </c>
    </row>
    <row r="32" spans="1:12" x14ac:dyDescent="0.35">
      <c r="A32" s="59" t="s">
        <v>265</v>
      </c>
      <c r="B32" s="19">
        <f t="shared" si="2"/>
        <v>29414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3.7195547360667399E-4</v>
      </c>
      <c r="H32" s="41">
        <f t="shared" si="0"/>
        <v>465.24190638722786</v>
      </c>
      <c r="I32" s="41">
        <f t="shared" si="1"/>
        <v>465.24190638722786</v>
      </c>
      <c r="K32" s="59" t="s">
        <v>277</v>
      </c>
      <c r="L32" s="20">
        <v>3037968</v>
      </c>
    </row>
    <row r="33" spans="1:12" x14ac:dyDescent="0.35">
      <c r="A33" s="60" t="s">
        <v>267</v>
      </c>
      <c r="B33" s="19">
        <f t="shared" si="2"/>
        <v>236163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4.4765608524314652E-4</v>
      </c>
      <c r="H33" s="41">
        <f t="shared" si="0"/>
        <v>7918.116662352174</v>
      </c>
      <c r="I33" s="41">
        <f t="shared" si="1"/>
        <v>19026.299527184136</v>
      </c>
      <c r="K33" s="87" t="s">
        <v>1148</v>
      </c>
      <c r="L33" s="88">
        <v>1205529</v>
      </c>
    </row>
    <row r="34" spans="1:12" x14ac:dyDescent="0.35">
      <c r="A34" s="60" t="s">
        <v>269</v>
      </c>
      <c r="B34" s="19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184034</v>
      </c>
    </row>
    <row r="35" spans="1:12" x14ac:dyDescent="0.35">
      <c r="A35" s="60" t="s">
        <v>271</v>
      </c>
      <c r="B35" s="19">
        <f t="shared" si="2"/>
        <v>2275689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1.7624789176960397E-3</v>
      </c>
      <c r="H35" s="41">
        <f t="shared" si="0"/>
        <v>28224.337387984378</v>
      </c>
      <c r="I35" s="41">
        <f t="shared" si="1"/>
        <v>442406.8830465537</v>
      </c>
      <c r="K35" s="60" t="s">
        <v>283</v>
      </c>
      <c r="L35" s="20">
        <v>1274212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724212</v>
      </c>
    </row>
    <row r="37" spans="1:12" x14ac:dyDescent="0.35">
      <c r="A37" s="60" t="s">
        <v>275</v>
      </c>
      <c r="B37" s="19">
        <f t="shared" si="2"/>
        <v>14265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5.2241900730542707E-5</v>
      </c>
      <c r="H37" s="41">
        <f t="shared" si="0"/>
        <v>103.49512348975989</v>
      </c>
      <c r="I37" s="41">
        <f t="shared" si="1"/>
        <v>103.49512348975989</v>
      </c>
      <c r="K37" s="60" t="s">
        <v>287</v>
      </c>
      <c r="L37" s="20">
        <v>1038990</v>
      </c>
    </row>
    <row r="38" spans="1:12" x14ac:dyDescent="0.35">
      <c r="A38" s="59" t="s">
        <v>277</v>
      </c>
      <c r="B38" s="19">
        <f t="shared" si="2"/>
        <v>3037968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4.4483085563830817E-3</v>
      </c>
      <c r="H38" s="41">
        <f t="shared" si="0"/>
        <v>5806.9331972163845</v>
      </c>
      <c r="I38" s="41">
        <f t="shared" si="1"/>
        <v>5806.9331972163845</v>
      </c>
      <c r="K38" s="59" t="s">
        <v>289</v>
      </c>
      <c r="L38" s="20">
        <v>1872647</v>
      </c>
    </row>
    <row r="39" spans="1:12" x14ac:dyDescent="0.35">
      <c r="A39" s="59" t="s">
        <v>279</v>
      </c>
      <c r="B39" s="19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194252</v>
      </c>
    </row>
    <row r="40" spans="1:12" x14ac:dyDescent="0.35">
      <c r="A40" s="59" t="s">
        <v>1148</v>
      </c>
      <c r="B40" s="19">
        <f t="shared" si="2"/>
        <v>1205529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1.627604643689736E-3</v>
      </c>
      <c r="H40" s="41">
        <f t="shared" si="0"/>
        <v>8104.6573232530409</v>
      </c>
      <c r="I40" s="41">
        <f t="shared" si="1"/>
        <v>154589.07525532928</v>
      </c>
      <c r="K40" s="59" t="s">
        <v>293</v>
      </c>
      <c r="L40" s="20">
        <v>20324733</v>
      </c>
    </row>
    <row r="41" spans="1:12" x14ac:dyDescent="0.35">
      <c r="A41" s="59" t="s">
        <v>281</v>
      </c>
      <c r="B41" s="19">
        <f t="shared" si="2"/>
        <v>184034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8.0241216622014178E-4</v>
      </c>
      <c r="H41" s="41">
        <f t="shared" si="0"/>
        <v>1734.3071764667277</v>
      </c>
      <c r="I41" s="41">
        <f t="shared" si="1"/>
        <v>37915.554803456987</v>
      </c>
      <c r="K41" s="60" t="s">
        <v>295</v>
      </c>
      <c r="L41" s="20">
        <v>8400251</v>
      </c>
    </row>
    <row r="42" spans="1:12" x14ac:dyDescent="0.35">
      <c r="A42" s="60" t="s">
        <v>283</v>
      </c>
      <c r="B42" s="19">
        <f t="shared" si="2"/>
        <v>1274212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8.245255525351615E-4</v>
      </c>
      <c r="H42" s="41">
        <f t="shared" si="0"/>
        <v>27741.189424388744</v>
      </c>
      <c r="I42" s="41">
        <f t="shared" si="1"/>
        <v>51882.72125925705</v>
      </c>
      <c r="K42" s="59" t="s">
        <v>297</v>
      </c>
      <c r="L42" s="20">
        <v>154270</v>
      </c>
    </row>
    <row r="43" spans="1:12" x14ac:dyDescent="0.35">
      <c r="A43" s="59" t="s">
        <v>285</v>
      </c>
      <c r="B43" s="19">
        <f t="shared" si="2"/>
        <v>724212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1.9626158138101816E-3</v>
      </c>
      <c r="H43" s="41">
        <f t="shared" si="0"/>
        <v>53536.234169114134</v>
      </c>
      <c r="I43" s="41">
        <f t="shared" si="1"/>
        <v>104950.88064349946</v>
      </c>
      <c r="K43" s="60" t="s">
        <v>299</v>
      </c>
      <c r="L43" s="20">
        <v>56504</v>
      </c>
    </row>
    <row r="44" spans="1:12" x14ac:dyDescent="0.35">
      <c r="A44" s="60" t="s">
        <v>287</v>
      </c>
      <c r="B44" s="19">
        <f t="shared" si="2"/>
        <v>1038990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6.6786947702305514E-4</v>
      </c>
      <c r="H44" s="41">
        <f t="shared" si="0"/>
        <v>52908.619969766427</v>
      </c>
      <c r="I44" s="41">
        <f t="shared" si="1"/>
        <v>78680.367349132081</v>
      </c>
      <c r="K44" s="59" t="s">
        <v>301</v>
      </c>
      <c r="L44" s="20">
        <v>1684102</v>
      </c>
    </row>
    <row r="45" spans="1:12" x14ac:dyDescent="0.35">
      <c r="A45" s="59" t="s">
        <v>289</v>
      </c>
      <c r="B45" s="19">
        <f t="shared" si="2"/>
        <v>1872647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1.9938559054798153E-5</v>
      </c>
      <c r="H45" s="41">
        <f t="shared" si="0"/>
        <v>268.38365206811812</v>
      </c>
      <c r="I45" s="41">
        <f t="shared" si="1"/>
        <v>3327.9156619087853</v>
      </c>
      <c r="K45" s="60" t="s">
        <v>303</v>
      </c>
      <c r="L45" s="20">
        <v>1391829</v>
      </c>
    </row>
    <row r="46" spans="1:12" x14ac:dyDescent="0.35">
      <c r="A46" s="60" t="s">
        <v>291</v>
      </c>
      <c r="B46" s="19">
        <f t="shared" si="2"/>
        <v>194252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2.9391751119180838E-4</v>
      </c>
      <c r="H46" s="41">
        <f t="shared" si="0"/>
        <v>4386.785573812781</v>
      </c>
      <c r="I46" s="41">
        <f t="shared" si="1"/>
        <v>6976.4251638962314</v>
      </c>
      <c r="K46" s="83" t="s">
        <v>305</v>
      </c>
      <c r="L46" s="84">
        <v>0</v>
      </c>
    </row>
    <row r="47" spans="1:12" x14ac:dyDescent="0.35">
      <c r="A47" s="59" t="s">
        <v>293</v>
      </c>
      <c r="B47" s="19">
        <f t="shared" si="2"/>
        <v>20324733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5.4238615092514217E-3</v>
      </c>
      <c r="H47" s="41">
        <f t="shared" si="0"/>
        <v>78146.996625294487</v>
      </c>
      <c r="I47" s="41">
        <f t="shared" si="1"/>
        <v>371581.16944042494</v>
      </c>
      <c r="K47" s="60" t="s">
        <v>307</v>
      </c>
      <c r="L47" s="20">
        <v>563791</v>
      </c>
    </row>
    <row r="48" spans="1:12" x14ac:dyDescent="0.35">
      <c r="A48" s="60" t="s">
        <v>295</v>
      </c>
      <c r="B48" s="19">
        <f t="shared" si="2"/>
        <v>8400251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3.0546716961693906E-4</v>
      </c>
      <c r="H48" s="41">
        <f t="shared" si="0"/>
        <v>17439.016243659044</v>
      </c>
      <c r="I48" s="41">
        <f t="shared" si="1"/>
        <v>40593.365690787592</v>
      </c>
      <c r="K48" s="59" t="s">
        <v>309</v>
      </c>
      <c r="L48" s="20">
        <v>462345</v>
      </c>
    </row>
    <row r="49" spans="1:12" x14ac:dyDescent="0.35">
      <c r="A49" s="59" t="s">
        <v>297</v>
      </c>
      <c r="B49" s="19">
        <f t="shared" si="2"/>
        <v>154270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5.7624029813588089E-4</v>
      </c>
      <c r="H49" s="41">
        <f t="shared" si="0"/>
        <v>17.690577152771439</v>
      </c>
      <c r="I49" s="41">
        <f t="shared" si="1"/>
        <v>1829.9663147901169</v>
      </c>
      <c r="K49" s="60" t="s">
        <v>311</v>
      </c>
      <c r="L49" s="20">
        <v>775890</v>
      </c>
    </row>
    <row r="50" spans="1:12" x14ac:dyDescent="0.35">
      <c r="A50" s="60" t="s">
        <v>299</v>
      </c>
      <c r="B50" s="19">
        <f t="shared" si="2"/>
        <v>56504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6.7232232972027665E-6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1726899</v>
      </c>
    </row>
    <row r="51" spans="1:12" x14ac:dyDescent="0.35">
      <c r="A51" s="59" t="s">
        <v>301</v>
      </c>
      <c r="B51" s="19">
        <f t="shared" si="2"/>
        <v>1684102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9.8709447652614284E-3</v>
      </c>
      <c r="H51" s="41">
        <f t="shared" si="0"/>
        <v>9500.3204021601578</v>
      </c>
      <c r="I51" s="41">
        <f t="shared" si="1"/>
        <v>9500.9817554594301</v>
      </c>
      <c r="K51" s="60" t="s">
        <v>315</v>
      </c>
      <c r="L51" s="20">
        <v>3987054</v>
      </c>
    </row>
    <row r="52" spans="1:12" x14ac:dyDescent="0.35">
      <c r="A52" s="60" t="s">
        <v>303</v>
      </c>
      <c r="B52" s="19">
        <f t="shared" si="2"/>
        <v>1391829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3.1715781818602429E-4</v>
      </c>
      <c r="H52" s="41">
        <f t="shared" si="0"/>
        <v>12744.344044907923</v>
      </c>
      <c r="I52" s="41">
        <f t="shared" si="1"/>
        <v>69651.019888571696</v>
      </c>
      <c r="K52" s="60" t="s">
        <v>319</v>
      </c>
      <c r="L52" s="20">
        <v>1340689</v>
      </c>
    </row>
    <row r="53" spans="1:12" x14ac:dyDescent="0.35">
      <c r="A53" s="60" t="s">
        <v>307</v>
      </c>
      <c r="B53" s="19">
        <f t="shared" si="2"/>
        <v>563791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9.5949990602126132E-4</v>
      </c>
      <c r="H53" s="41">
        <f t="shared" si="0"/>
        <v>5229.6995462742407</v>
      </c>
      <c r="I53" s="41">
        <f t="shared" si="1"/>
        <v>111053.90368126518</v>
      </c>
      <c r="K53" s="59" t="s">
        <v>321</v>
      </c>
      <c r="L53" s="20">
        <v>2260746</v>
      </c>
    </row>
    <row r="54" spans="1:12" x14ac:dyDescent="0.35">
      <c r="A54" s="59" t="s">
        <v>309</v>
      </c>
      <c r="B54" s="19">
        <f t="shared" si="2"/>
        <v>462345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9.3831369916957995E-4</v>
      </c>
      <c r="H54" s="41">
        <f t="shared" si="0"/>
        <v>659.62045581072766</v>
      </c>
      <c r="I54" s="41">
        <f t="shared" si="1"/>
        <v>95446.193718523355</v>
      </c>
      <c r="K54" s="60" t="s">
        <v>323</v>
      </c>
      <c r="L54" s="20">
        <v>2939995</v>
      </c>
    </row>
    <row r="55" spans="1:12" x14ac:dyDescent="0.35">
      <c r="A55" s="60" t="s">
        <v>311</v>
      </c>
      <c r="B55" s="19">
        <f t="shared" si="2"/>
        <v>775890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2.8048319460347898E-3</v>
      </c>
      <c r="H55" s="41">
        <f t="shared" si="0"/>
        <v>32255.567379400083</v>
      </c>
      <c r="I55" s="41">
        <f t="shared" si="1"/>
        <v>713969.97186315572</v>
      </c>
      <c r="K55" s="59" t="s">
        <v>325</v>
      </c>
      <c r="L55" s="20">
        <v>90666</v>
      </c>
    </row>
    <row r="56" spans="1:12" x14ac:dyDescent="0.35">
      <c r="A56" s="59" t="s">
        <v>313</v>
      </c>
      <c r="B56" s="19">
        <f t="shared" si="2"/>
        <v>1726899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1.0519264898135069E-3</v>
      </c>
      <c r="H56" s="41">
        <f t="shared" si="0"/>
        <v>2478.5439356661354</v>
      </c>
      <c r="I56" s="41">
        <f t="shared" si="1"/>
        <v>2478.5439356661354</v>
      </c>
      <c r="K56" s="60" t="s">
        <v>327</v>
      </c>
      <c r="L56" s="20">
        <v>605791</v>
      </c>
    </row>
    <row r="57" spans="1:12" x14ac:dyDescent="0.35">
      <c r="A57" s="60" t="s">
        <v>315</v>
      </c>
      <c r="B57" s="19">
        <f t="shared" si="2"/>
        <v>3987054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9.2618571350948126E-4</v>
      </c>
      <c r="H57" s="41">
        <f t="shared" si="0"/>
        <v>97249.499918495538</v>
      </c>
      <c r="I57" s="41">
        <f t="shared" si="1"/>
        <v>764103.21364532202</v>
      </c>
      <c r="K57" s="59" t="s">
        <v>329</v>
      </c>
      <c r="L57" s="20">
        <v>43015915</v>
      </c>
    </row>
    <row r="58" spans="1:12" x14ac:dyDescent="0.35">
      <c r="A58" s="60" t="s">
        <v>319</v>
      </c>
      <c r="B58" s="19">
        <f t="shared" si="2"/>
        <v>1340689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1.2166674942087686E-3</v>
      </c>
      <c r="H58" s="41">
        <f t="shared" si="0"/>
        <v>21182.485241048213</v>
      </c>
      <c r="I58" s="41">
        <f t="shared" si="1"/>
        <v>59909.498248711003</v>
      </c>
      <c r="K58" s="60" t="s">
        <v>331</v>
      </c>
      <c r="L58" s="20">
        <v>881572</v>
      </c>
    </row>
    <row r="59" spans="1:12" x14ac:dyDescent="0.35">
      <c r="A59" s="59" t="s">
        <v>321</v>
      </c>
      <c r="B59" s="19">
        <f t="shared" si="2"/>
        <v>2260746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2.0975420523150407E-3</v>
      </c>
      <c r="H59" s="41">
        <f t="shared" si="0"/>
        <v>18724.757901016368</v>
      </c>
      <c r="I59" s="41">
        <f t="shared" si="1"/>
        <v>244776.8648790083</v>
      </c>
      <c r="K59" s="60" t="s">
        <v>335</v>
      </c>
      <c r="L59" s="20">
        <v>261905</v>
      </c>
    </row>
    <row r="60" spans="1:12" x14ac:dyDescent="0.35">
      <c r="A60" s="60" t="s">
        <v>323</v>
      </c>
      <c r="B60" s="19">
        <f t="shared" si="2"/>
        <v>2939995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2.1722235727136649E-2</v>
      </c>
      <c r="H60" s="41">
        <f t="shared" si="0"/>
        <v>1.0861117863568324</v>
      </c>
      <c r="I60" s="41">
        <f t="shared" si="1"/>
        <v>2.9107795874363109</v>
      </c>
      <c r="K60" s="59" t="s">
        <v>337</v>
      </c>
      <c r="L60" s="20">
        <v>1423681</v>
      </c>
    </row>
    <row r="61" spans="1:12" x14ac:dyDescent="0.35">
      <c r="A61" s="59" t="s">
        <v>325</v>
      </c>
      <c r="B61" s="19">
        <f t="shared" si="2"/>
        <v>90666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5.6443069450316655E-4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605791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5.4441746755310089E-4</v>
      </c>
      <c r="H62" s="41">
        <f t="shared" si="0"/>
        <v>1904.3815565976954</v>
      </c>
      <c r="I62" s="41">
        <f t="shared" si="1"/>
        <v>27407.781693780442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43015915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0.22008016446494175</v>
      </c>
      <c r="H63" s="41">
        <f t="shared" si="0"/>
        <v>5950307.4066386297</v>
      </c>
      <c r="I63" s="41">
        <f t="shared" si="1"/>
        <v>81239731.670095205</v>
      </c>
      <c r="K63" s="60" t="s">
        <v>351</v>
      </c>
      <c r="L63" s="20">
        <v>709245</v>
      </c>
    </row>
    <row r="64" spans="1:12" x14ac:dyDescent="0.35">
      <c r="A64" s="60" t="s">
        <v>331</v>
      </c>
      <c r="B64" s="19">
        <f t="shared" si="2"/>
        <v>881572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8.2085384766461523E-4</v>
      </c>
      <c r="H64" s="41">
        <f t="shared" si="0"/>
        <v>3059.3501992768415</v>
      </c>
      <c r="I64" s="41">
        <f t="shared" si="1"/>
        <v>3204.9220623293795</v>
      </c>
      <c r="K64" s="60" t="s">
        <v>355</v>
      </c>
      <c r="L64" s="20">
        <v>254348</v>
      </c>
    </row>
    <row r="65" spans="1:12" x14ac:dyDescent="0.35">
      <c r="A65" s="60" t="s">
        <v>335</v>
      </c>
      <c r="B65" s="19">
        <f t="shared" si="2"/>
        <v>261905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7.3222080896878693E-4</v>
      </c>
      <c r="H65" s="41">
        <f t="shared" si="0"/>
        <v>1952.7838387255517</v>
      </c>
      <c r="I65" s="41">
        <f t="shared" si="1"/>
        <v>37279.217564351675</v>
      </c>
      <c r="K65" s="59" t="s">
        <v>357</v>
      </c>
      <c r="L65" s="20">
        <v>3030408</v>
      </c>
    </row>
    <row r="66" spans="1:12" x14ac:dyDescent="0.35">
      <c r="A66" s="59" t="s">
        <v>337</v>
      </c>
      <c r="B66" s="19">
        <f t="shared" si="2"/>
        <v>1423681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2.3963050529588539E-3</v>
      </c>
      <c r="H66" s="41">
        <f t="shared" si="0"/>
        <v>35776.834440675688</v>
      </c>
      <c r="I66" s="41">
        <f t="shared" si="1"/>
        <v>35776.834440675688</v>
      </c>
      <c r="K66" s="59" t="s">
        <v>365</v>
      </c>
      <c r="L66" s="20">
        <v>535857</v>
      </c>
    </row>
    <row r="67" spans="1:12" x14ac:dyDescent="0.35">
      <c r="A67" s="60" t="s">
        <v>341</v>
      </c>
      <c r="B67" s="19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60" t="s">
        <v>367</v>
      </c>
      <c r="L67" s="20">
        <v>465726</v>
      </c>
    </row>
    <row r="68" spans="1:12" x14ac:dyDescent="0.35">
      <c r="A68" s="59" t="s">
        <v>345</v>
      </c>
      <c r="B68" s="19">
        <f t="shared" ref="B67:B130" si="6">VLOOKUP(A68,$K$1:$L$112,2,FALSE)</f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4"/>
        <v>0</v>
      </c>
      <c r="I68" s="41">
        <f t="shared" si="5"/>
        <v>0</v>
      </c>
      <c r="K68" s="59" t="s">
        <v>369</v>
      </c>
      <c r="L68" s="20">
        <v>1688654</v>
      </c>
    </row>
    <row r="69" spans="1:12" x14ac:dyDescent="0.35">
      <c r="A69" s="59" t="s">
        <v>349</v>
      </c>
      <c r="B69" s="19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4"/>
        <v>0</v>
      </c>
      <c r="I69" s="41">
        <f t="shared" si="5"/>
        <v>0</v>
      </c>
      <c r="K69" s="59" t="s">
        <v>385</v>
      </c>
      <c r="L69" s="20">
        <v>272427</v>
      </c>
    </row>
    <row r="70" spans="1:12" x14ac:dyDescent="0.35">
      <c r="A70" s="60" t="s">
        <v>351</v>
      </c>
      <c r="B70" s="19">
        <f t="shared" si="6"/>
        <v>709245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7">(B70*D70)/C70</f>
        <v>2.9566171782177784E-4</v>
      </c>
      <c r="H70" s="41">
        <f t="shared" si="4"/>
        <v>669.28706533941602</v>
      </c>
      <c r="I70" s="41">
        <f t="shared" si="5"/>
        <v>1398.8264408302966</v>
      </c>
      <c r="K70" s="60" t="s">
        <v>387</v>
      </c>
      <c r="L70" s="20">
        <v>318017</v>
      </c>
    </row>
    <row r="71" spans="1:12" x14ac:dyDescent="0.35">
      <c r="A71" s="60" t="s">
        <v>353</v>
      </c>
      <c r="B71" s="19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4"/>
        <v>0</v>
      </c>
      <c r="I71" s="41">
        <f t="shared" si="5"/>
        <v>0</v>
      </c>
      <c r="K71" s="59" t="s">
        <v>389</v>
      </c>
      <c r="L71" s="20">
        <v>2964</v>
      </c>
    </row>
    <row r="72" spans="1:12" x14ac:dyDescent="0.35">
      <c r="A72" s="60" t="s">
        <v>355</v>
      </c>
      <c r="B72" s="19">
        <f t="shared" si="6"/>
        <v>254348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7"/>
        <v>7.0439329789121722E-4</v>
      </c>
      <c r="H72" s="41">
        <f t="shared" si="4"/>
        <v>1220.8770044905903</v>
      </c>
      <c r="I72" s="41">
        <f t="shared" si="5"/>
        <v>1222.7999981938333</v>
      </c>
      <c r="K72" s="60" t="s">
        <v>391</v>
      </c>
      <c r="L72" s="20">
        <v>683283</v>
      </c>
    </row>
    <row r="73" spans="1:12" x14ac:dyDescent="0.35">
      <c r="A73" s="59" t="s">
        <v>357</v>
      </c>
      <c r="B73" s="19">
        <f t="shared" si="6"/>
        <v>3030408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7"/>
        <v>7.4706454916813163E-4</v>
      </c>
      <c r="H73" s="41">
        <f t="shared" si="4"/>
        <v>13447.161885026369</v>
      </c>
      <c r="I73" s="41">
        <f t="shared" si="5"/>
        <v>13447.161885026369</v>
      </c>
      <c r="K73" s="59" t="s">
        <v>393</v>
      </c>
      <c r="L73" s="20">
        <v>1388419</v>
      </c>
    </row>
    <row r="74" spans="1:12" x14ac:dyDescent="0.35">
      <c r="A74" s="59" t="s">
        <v>359</v>
      </c>
      <c r="B74" s="19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4"/>
        <v>0</v>
      </c>
      <c r="I74" s="41">
        <f t="shared" si="5"/>
        <v>0</v>
      </c>
      <c r="K74" s="60" t="s">
        <v>395</v>
      </c>
      <c r="L74" s="20">
        <v>987476</v>
      </c>
    </row>
    <row r="75" spans="1:12" x14ac:dyDescent="0.35">
      <c r="A75" s="59" t="s">
        <v>361</v>
      </c>
      <c r="B75" s="19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4"/>
        <v>0</v>
      </c>
      <c r="I75" s="41">
        <f t="shared" si="5"/>
        <v>0</v>
      </c>
      <c r="K75" s="60" t="s">
        <v>403</v>
      </c>
      <c r="L75" s="20">
        <v>6221</v>
      </c>
    </row>
    <row r="76" spans="1:12" x14ac:dyDescent="0.35">
      <c r="A76" s="59" t="s">
        <v>365</v>
      </c>
      <c r="B76" s="19">
        <f t="shared" si="6"/>
        <v>535857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7"/>
        <v>6.3397956539924501E-4</v>
      </c>
      <c r="H76" s="41">
        <f t="shared" si="4"/>
        <v>2130.1713397414633</v>
      </c>
      <c r="I76" s="41">
        <f t="shared" si="5"/>
        <v>28789.012064779716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6"/>
        <v>465726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7"/>
        <v>7.0994612509472563E-4</v>
      </c>
      <c r="H77" s="41">
        <f t="shared" si="4"/>
        <v>28681.823453826917</v>
      </c>
      <c r="I77" s="41">
        <f t="shared" si="5"/>
        <v>359516.71774796909</v>
      </c>
      <c r="K77" s="59" t="s">
        <v>409</v>
      </c>
      <c r="L77" s="20">
        <v>59223</v>
      </c>
    </row>
    <row r="78" spans="1:12" x14ac:dyDescent="0.35">
      <c r="A78" s="59" t="s">
        <v>369</v>
      </c>
      <c r="B78" s="19">
        <f t="shared" si="6"/>
        <v>1688654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7"/>
        <v>4.4707413270024376E-3</v>
      </c>
      <c r="H78" s="41">
        <f t="shared" si="4"/>
        <v>10588.785415576172</v>
      </c>
      <c r="I78" s="41">
        <f t="shared" si="5"/>
        <v>10660.496106461291</v>
      </c>
      <c r="K78" s="60" t="s">
        <v>411</v>
      </c>
      <c r="L78" s="20">
        <v>502356</v>
      </c>
    </row>
    <row r="79" spans="1:12" x14ac:dyDescent="0.35">
      <c r="A79" s="59" t="s">
        <v>375</v>
      </c>
      <c r="B79" s="19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4"/>
        <v>0</v>
      </c>
      <c r="I79" s="41">
        <f t="shared" si="5"/>
        <v>0</v>
      </c>
      <c r="K79" s="60" t="s">
        <v>419</v>
      </c>
      <c r="L79" s="20">
        <v>133925</v>
      </c>
    </row>
    <row r="80" spans="1:12" x14ac:dyDescent="0.35">
      <c r="A80" s="59" t="s">
        <v>377</v>
      </c>
      <c r="B80" s="19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4"/>
        <v>0</v>
      </c>
      <c r="I80" s="41">
        <f t="shared" si="5"/>
        <v>0</v>
      </c>
      <c r="K80" s="60" t="s">
        <v>415</v>
      </c>
      <c r="L80" s="20">
        <v>1660818</v>
      </c>
    </row>
    <row r="81" spans="1:12" x14ac:dyDescent="0.35">
      <c r="A81" s="59" t="s">
        <v>381</v>
      </c>
      <c r="B81" s="19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4"/>
        <v>0</v>
      </c>
      <c r="I81" s="41">
        <f t="shared" si="5"/>
        <v>0</v>
      </c>
      <c r="K81" s="59" t="s">
        <v>417</v>
      </c>
      <c r="L81" s="20">
        <v>2847228</v>
      </c>
    </row>
    <row r="82" spans="1:12" x14ac:dyDescent="0.35">
      <c r="A82" s="59" t="s">
        <v>385</v>
      </c>
      <c r="B82" s="19">
        <f t="shared" si="6"/>
        <v>272427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7"/>
        <v>5.7118253509737867E-4</v>
      </c>
      <c r="H82" s="41">
        <f t="shared" si="4"/>
        <v>21453.292157760141</v>
      </c>
      <c r="I82" s="41">
        <f t="shared" si="5"/>
        <v>21454.681273685499</v>
      </c>
      <c r="K82" s="59" t="s">
        <v>405</v>
      </c>
      <c r="L82" s="20">
        <v>1206827</v>
      </c>
    </row>
    <row r="83" spans="1:12" x14ac:dyDescent="0.35">
      <c r="A83" s="60" t="s">
        <v>387</v>
      </c>
      <c r="B83" s="19">
        <f t="shared" si="6"/>
        <v>318017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7"/>
        <v>1.3108582709270759E-3</v>
      </c>
      <c r="H83" s="41">
        <f t="shared" si="4"/>
        <v>503.86901303722038</v>
      </c>
      <c r="I83" s="41">
        <f t="shared" si="5"/>
        <v>990.10698233047162</v>
      </c>
      <c r="K83" s="59" t="s">
        <v>421</v>
      </c>
      <c r="L83" s="20">
        <v>444981</v>
      </c>
    </row>
    <row r="84" spans="1:12" x14ac:dyDescent="0.35">
      <c r="A84" s="59" t="s">
        <v>389</v>
      </c>
      <c r="B84" s="19">
        <f t="shared" si="6"/>
        <v>2964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7"/>
        <v>2.7416429842063141E-5</v>
      </c>
      <c r="H84" s="41">
        <f t="shared" si="4"/>
        <v>10.841169186727662</v>
      </c>
      <c r="I84" s="41">
        <f t="shared" si="5"/>
        <v>10.841169186727662</v>
      </c>
      <c r="K84" s="60" t="s">
        <v>423</v>
      </c>
      <c r="L84" s="20">
        <v>407716</v>
      </c>
    </row>
    <row r="85" spans="1:12" x14ac:dyDescent="0.35">
      <c r="A85" s="60" t="s">
        <v>391</v>
      </c>
      <c r="B85" s="19">
        <f t="shared" si="6"/>
        <v>683283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7"/>
        <v>4.9696255535416011E-4</v>
      </c>
      <c r="H85" s="41">
        <f t="shared" si="4"/>
        <v>11181.657495468602</v>
      </c>
      <c r="I85" s="41">
        <f t="shared" si="5"/>
        <v>119022.53200732135</v>
      </c>
      <c r="K85" s="59" t="s">
        <v>425</v>
      </c>
      <c r="L85" s="20">
        <v>13022</v>
      </c>
    </row>
    <row r="86" spans="1:12" x14ac:dyDescent="0.35">
      <c r="A86" s="59" t="s">
        <v>393</v>
      </c>
      <c r="B86" s="19">
        <f t="shared" si="6"/>
        <v>1388419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7"/>
        <v>4.4236721565171291E-3</v>
      </c>
      <c r="H86" s="41">
        <f t="shared" si="4"/>
        <v>44792.777155245494</v>
      </c>
      <c r="I86" s="41">
        <f t="shared" si="5"/>
        <v>82942.525833049222</v>
      </c>
      <c r="K86" s="60" t="s">
        <v>431</v>
      </c>
      <c r="L86" s="20">
        <v>878724</v>
      </c>
    </row>
    <row r="87" spans="1:12" x14ac:dyDescent="0.35">
      <c r="A87" s="60" t="s">
        <v>395</v>
      </c>
      <c r="B87" s="19">
        <f t="shared" si="6"/>
        <v>987476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7"/>
        <v>1.5129399853474428E-3</v>
      </c>
      <c r="H87" s="41">
        <f t="shared" si="4"/>
        <v>9985.4039032931232</v>
      </c>
      <c r="I87" s="41">
        <f t="shared" si="5"/>
        <v>107267.44496113369</v>
      </c>
      <c r="K87" s="60" t="s">
        <v>435</v>
      </c>
      <c r="L87" s="20">
        <v>1001543</v>
      </c>
    </row>
    <row r="88" spans="1:12" x14ac:dyDescent="0.35">
      <c r="A88" s="60" t="s">
        <v>403</v>
      </c>
      <c r="B88" s="19">
        <f t="shared" si="6"/>
        <v>6221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7"/>
        <v>1.8614420803322179E-5</v>
      </c>
      <c r="H88" s="41">
        <f t="shared" si="4"/>
        <v>69.593995659271883</v>
      </c>
      <c r="I88" s="41">
        <f t="shared" si="5"/>
        <v>69.593995659271883</v>
      </c>
      <c r="K88" s="83" t="s">
        <v>437</v>
      </c>
      <c r="L88" s="84">
        <v>0</v>
      </c>
    </row>
    <row r="89" spans="1:12" x14ac:dyDescent="0.35">
      <c r="A89" s="60" t="s">
        <v>407</v>
      </c>
      <c r="B89" s="19">
        <f t="shared" si="6"/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439</v>
      </c>
      <c r="L89" s="20">
        <v>1295593</v>
      </c>
    </row>
    <row r="90" spans="1:12" x14ac:dyDescent="0.35">
      <c r="A90" s="59" t="s">
        <v>409</v>
      </c>
      <c r="B90" s="19">
        <f t="shared" si="6"/>
        <v>59223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7"/>
        <v>3.9986673519135839E-4</v>
      </c>
      <c r="H90" s="41">
        <f t="shared" si="4"/>
        <v>224.10571160473199</v>
      </c>
      <c r="I90" s="41">
        <f t="shared" si="5"/>
        <v>224.10571160473199</v>
      </c>
      <c r="K90" s="59" t="s">
        <v>441</v>
      </c>
      <c r="L90" s="20">
        <v>238813</v>
      </c>
    </row>
    <row r="91" spans="1:12" x14ac:dyDescent="0.35">
      <c r="A91" s="60" t="s">
        <v>411</v>
      </c>
      <c r="B91" s="19">
        <f t="shared" si="6"/>
        <v>502356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7"/>
        <v>1.2943405512976151E-3</v>
      </c>
      <c r="H91" s="41">
        <f t="shared" si="4"/>
        <v>797.85740263087609</v>
      </c>
      <c r="I91" s="41">
        <f t="shared" si="5"/>
        <v>797.85740263087609</v>
      </c>
      <c r="K91" s="60" t="s">
        <v>443</v>
      </c>
      <c r="L91" s="20">
        <v>784778</v>
      </c>
    </row>
    <row r="92" spans="1:12" x14ac:dyDescent="0.35">
      <c r="A92" s="60" t="s">
        <v>419</v>
      </c>
      <c r="B92" s="19">
        <f t="shared" si="6"/>
        <v>133925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7"/>
        <v>5.7003469818252273E-4</v>
      </c>
      <c r="H92" s="41">
        <f t="shared" si="4"/>
        <v>406.87993690341926</v>
      </c>
      <c r="I92" s="41">
        <f t="shared" si="5"/>
        <v>406.87993690341926</v>
      </c>
      <c r="K92" s="59" t="s">
        <v>445</v>
      </c>
      <c r="L92" s="20">
        <v>6961182</v>
      </c>
    </row>
    <row r="93" spans="1:12" x14ac:dyDescent="0.35">
      <c r="A93" s="60" t="s">
        <v>413</v>
      </c>
      <c r="B93" s="19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4"/>
        <v>0</v>
      </c>
      <c r="I93" s="41">
        <f t="shared" si="5"/>
        <v>0</v>
      </c>
      <c r="K93" s="60" t="s">
        <v>447</v>
      </c>
      <c r="L93" s="20">
        <v>1413980</v>
      </c>
    </row>
    <row r="94" spans="1:12" x14ac:dyDescent="0.35">
      <c r="A94" s="60" t="s">
        <v>415</v>
      </c>
      <c r="B94" s="19">
        <f t="shared" si="6"/>
        <v>1660818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7"/>
        <v>2.0017621756005456E-3</v>
      </c>
      <c r="H94" s="41">
        <f t="shared" si="4"/>
        <v>8286.7148959553342</v>
      </c>
      <c r="I94" s="41">
        <f t="shared" si="5"/>
        <v>11756.689556871857</v>
      </c>
      <c r="K94" s="59" t="s">
        <v>449</v>
      </c>
      <c r="L94" s="20">
        <v>890501</v>
      </c>
    </row>
    <row r="95" spans="1:12" x14ac:dyDescent="0.35">
      <c r="A95" s="59" t="s">
        <v>417</v>
      </c>
      <c r="B95" s="19">
        <f t="shared" si="6"/>
        <v>2847228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7"/>
        <v>1.2972633774529718E-4</v>
      </c>
      <c r="H95" s="41">
        <f t="shared" si="4"/>
        <v>6214.1970835251232</v>
      </c>
      <c r="I95" s="41">
        <f t="shared" si="5"/>
        <v>63719.806984611438</v>
      </c>
      <c r="K95" s="60" t="s">
        <v>455</v>
      </c>
      <c r="L95" s="20">
        <v>18065340</v>
      </c>
    </row>
    <row r="96" spans="1:12" x14ac:dyDescent="0.35">
      <c r="A96" s="59" t="s">
        <v>405</v>
      </c>
      <c r="B96" s="19">
        <f t="shared" si="6"/>
        <v>1206827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7"/>
        <v>2.3041059946711946E-4</v>
      </c>
      <c r="H96" s="41">
        <f t="shared" si="4"/>
        <v>933.02445107155347</v>
      </c>
      <c r="I96" s="41">
        <f t="shared" si="5"/>
        <v>10496.262233663641</v>
      </c>
      <c r="K96" s="59" t="s">
        <v>457</v>
      </c>
      <c r="L96" s="20">
        <v>285441</v>
      </c>
    </row>
    <row r="97" spans="1:12" x14ac:dyDescent="0.35">
      <c r="A97" s="59" t="s">
        <v>421</v>
      </c>
      <c r="B97" s="19">
        <f t="shared" si="6"/>
        <v>444981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7"/>
        <v>7.1053824282880582E-4</v>
      </c>
      <c r="H97" s="41">
        <f t="shared" si="4"/>
        <v>22168.793176258743</v>
      </c>
      <c r="I97" s="41">
        <f t="shared" si="5"/>
        <v>273699.331137656</v>
      </c>
      <c r="K97" s="60" t="s">
        <v>459</v>
      </c>
      <c r="L97" s="20">
        <v>207964</v>
      </c>
    </row>
    <row r="98" spans="1:12" x14ac:dyDescent="0.35">
      <c r="A98" s="60" t="s">
        <v>423</v>
      </c>
      <c r="B98" s="19">
        <f t="shared" si="6"/>
        <v>407716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7"/>
        <v>1.587362199568779E-3</v>
      </c>
      <c r="H98" s="41">
        <f t="shared" si="4"/>
        <v>5317.8919487121475</v>
      </c>
      <c r="I98" s="41">
        <f t="shared" si="5"/>
        <v>262470.56827885436</v>
      </c>
      <c r="K98" s="59" t="s">
        <v>461</v>
      </c>
      <c r="L98" s="20">
        <v>5037420</v>
      </c>
    </row>
    <row r="99" spans="1:12" x14ac:dyDescent="0.35">
      <c r="A99" s="59" t="s">
        <v>425</v>
      </c>
      <c r="B99" s="19">
        <f t="shared" si="6"/>
        <v>13022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7"/>
        <v>8.0903143594152676E-6</v>
      </c>
      <c r="H99" s="41">
        <f t="shared" si="4"/>
        <v>16.051183689079892</v>
      </c>
      <c r="I99" s="41">
        <f t="shared" si="5"/>
        <v>16.051183689079892</v>
      </c>
      <c r="K99" s="60" t="s">
        <v>463</v>
      </c>
      <c r="L99" s="20">
        <v>1549765</v>
      </c>
    </row>
    <row r="100" spans="1:12" x14ac:dyDescent="0.35">
      <c r="A100" s="60" t="s">
        <v>431</v>
      </c>
      <c r="B100" s="19">
        <f t="shared" si="6"/>
        <v>878724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7"/>
        <v>1.0677088074432641E-3</v>
      </c>
      <c r="H100" s="41">
        <f t="shared" si="4"/>
        <v>3062.8412298286294</v>
      </c>
      <c r="I100" s="41">
        <f t="shared" si="5"/>
        <v>3062.8412298286294</v>
      </c>
      <c r="K100" s="85" t="s">
        <v>467</v>
      </c>
      <c r="L100" s="86">
        <v>91495</v>
      </c>
    </row>
    <row r="101" spans="1:12" x14ac:dyDescent="0.35">
      <c r="A101" s="60" t="s">
        <v>435</v>
      </c>
      <c r="B101" s="19">
        <f t="shared" si="6"/>
        <v>1001543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7"/>
        <v>1.3437279748073636E-3</v>
      </c>
      <c r="H101" s="41">
        <f t="shared" si="4"/>
        <v>114888.74184602959</v>
      </c>
      <c r="I101" s="41">
        <f t="shared" si="5"/>
        <v>144585.13008927231</v>
      </c>
      <c r="K101" s="60" t="s">
        <v>471</v>
      </c>
      <c r="L101" s="20">
        <v>4127353</v>
      </c>
    </row>
    <row r="102" spans="1:12" x14ac:dyDescent="0.35">
      <c r="A102" s="60" t="s">
        <v>439</v>
      </c>
      <c r="B102" s="19">
        <f t="shared" si="6"/>
        <v>1295593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7"/>
        <v>8.0305909897250029E-4</v>
      </c>
      <c r="H102" s="41">
        <f t="shared" si="4"/>
        <v>1512.9633424641906</v>
      </c>
      <c r="I102" s="41">
        <f t="shared" si="5"/>
        <v>29498.769882556851</v>
      </c>
      <c r="K102" s="59" t="s">
        <v>473</v>
      </c>
      <c r="L102" s="20">
        <v>1179203</v>
      </c>
    </row>
    <row r="103" spans="1:12" x14ac:dyDescent="0.35">
      <c r="A103" s="59" t="s">
        <v>441</v>
      </c>
      <c r="B103" s="19">
        <f t="shared" si="6"/>
        <v>238813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7"/>
        <v>5.2563582679211545E-4</v>
      </c>
      <c r="H103" s="41">
        <f t="shared" si="4"/>
        <v>125.20435139857473</v>
      </c>
      <c r="I103" s="41">
        <f t="shared" si="5"/>
        <v>125.20435139857473</v>
      </c>
      <c r="K103" s="60" t="s">
        <v>475</v>
      </c>
      <c r="L103" s="20">
        <v>563703</v>
      </c>
    </row>
    <row r="104" spans="1:12" x14ac:dyDescent="0.35">
      <c r="A104" s="60" t="s">
        <v>443</v>
      </c>
      <c r="B104" s="19">
        <f t="shared" si="6"/>
        <v>784778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7"/>
        <v>7.5241489900167082E-4</v>
      </c>
      <c r="H104" s="41">
        <f t="shared" si="4"/>
        <v>5589.2456074781021</v>
      </c>
      <c r="I104" s="41">
        <f t="shared" si="5"/>
        <v>55737.169678265462</v>
      </c>
      <c r="K104" s="60" t="s">
        <v>479</v>
      </c>
      <c r="L104" s="20">
        <v>769032</v>
      </c>
    </row>
    <row r="105" spans="1:12" x14ac:dyDescent="0.35">
      <c r="A105" s="59" t="s">
        <v>445</v>
      </c>
      <c r="B105" s="19">
        <f t="shared" si="6"/>
        <v>6961182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7"/>
        <v>6.6920870044608616E-2</v>
      </c>
      <c r="H105" s="41">
        <f t="shared" si="4"/>
        <v>3948331.3326319084</v>
      </c>
      <c r="I105" s="41">
        <f t="shared" si="5"/>
        <v>84504328.648829535</v>
      </c>
      <c r="K105" s="60" t="s">
        <v>483</v>
      </c>
      <c r="L105" s="20">
        <v>325991</v>
      </c>
    </row>
    <row r="106" spans="1:12" x14ac:dyDescent="0.35">
      <c r="A106" s="60" t="s">
        <v>447</v>
      </c>
      <c r="B106" s="19">
        <f t="shared" si="6"/>
        <v>1413980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7"/>
        <v>7.2215107695456759E-4</v>
      </c>
      <c r="H106" s="41">
        <f t="shared" si="4"/>
        <v>61463.33322232667</v>
      </c>
      <c r="I106" s="41">
        <f t="shared" si="5"/>
        <v>89279.004696398391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f t="shared" si="6"/>
        <v>890501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7"/>
        <v>4.7567779095424419E-4</v>
      </c>
      <c r="H107" s="41">
        <f t="shared" si="4"/>
        <v>612.48748041059446</v>
      </c>
      <c r="I107" s="41">
        <f t="shared" si="5"/>
        <v>612.48748041059446</v>
      </c>
      <c r="K107" s="60" t="s">
        <v>487</v>
      </c>
      <c r="L107" s="20">
        <v>15742</v>
      </c>
    </row>
    <row r="108" spans="1:12" x14ac:dyDescent="0.35">
      <c r="A108" s="59" t="s">
        <v>451</v>
      </c>
      <c r="B108" s="19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491</v>
      </c>
      <c r="L108" s="20">
        <v>0</v>
      </c>
    </row>
    <row r="109" spans="1:12" x14ac:dyDescent="0.35">
      <c r="A109" s="60" t="s">
        <v>455</v>
      </c>
      <c r="B109" s="19">
        <f t="shared" si="6"/>
        <v>18065340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7"/>
        <v>1.0915439846244228E-2</v>
      </c>
      <c r="H109" s="41">
        <f t="shared" si="4"/>
        <v>380685.58114027191</v>
      </c>
      <c r="I109" s="41">
        <f t="shared" si="5"/>
        <v>1941593.4791531966</v>
      </c>
      <c r="K109" s="59" t="s">
        <v>493</v>
      </c>
      <c r="L109" s="20">
        <v>58708046</v>
      </c>
    </row>
    <row r="110" spans="1:12" x14ac:dyDescent="0.35">
      <c r="A110" s="59" t="s">
        <v>457</v>
      </c>
      <c r="B110" s="19">
        <f t="shared" si="6"/>
        <v>285441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7"/>
        <v>3.4521301602195083E-4</v>
      </c>
      <c r="H110" s="41">
        <f t="shared" si="4"/>
        <v>184.44041020020788</v>
      </c>
      <c r="I110" s="41">
        <f t="shared" si="5"/>
        <v>184.44041020020788</v>
      </c>
      <c r="K110" s="60" t="s">
        <v>495</v>
      </c>
      <c r="L110" s="20">
        <v>3439716</v>
      </c>
    </row>
    <row r="111" spans="1:12" x14ac:dyDescent="0.35">
      <c r="A111" s="60" t="s">
        <v>459</v>
      </c>
      <c r="B111" s="19">
        <f t="shared" si="6"/>
        <v>207964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7"/>
        <v>5.0461695165083967E-4</v>
      </c>
      <c r="H111" s="41">
        <f t="shared" si="4"/>
        <v>5904.0183343148237</v>
      </c>
      <c r="I111" s="41">
        <f t="shared" si="5"/>
        <v>22354.530958132196</v>
      </c>
      <c r="K111" s="59" t="s">
        <v>497</v>
      </c>
      <c r="L111" s="20">
        <v>4780053</v>
      </c>
    </row>
    <row r="112" spans="1:12" x14ac:dyDescent="0.35">
      <c r="A112" s="59" t="s">
        <v>461</v>
      </c>
      <c r="B112" s="19">
        <f t="shared" si="6"/>
        <v>5037420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7"/>
        <v>2.35042594652382E-3</v>
      </c>
      <c r="H112" s="41">
        <f t="shared" si="4"/>
        <v>54638.069715245176</v>
      </c>
      <c r="I112" s="41">
        <f t="shared" si="5"/>
        <v>62908.842552911054</v>
      </c>
      <c r="K112" s="61" t="s">
        <v>499</v>
      </c>
      <c r="L112" s="20">
        <v>777225</v>
      </c>
    </row>
    <row r="113" spans="1:9" x14ac:dyDescent="0.35">
      <c r="A113" s="60" t="s">
        <v>463</v>
      </c>
      <c r="B113" s="19">
        <f t="shared" si="6"/>
        <v>1549765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7"/>
        <v>2.3905931940868394E-3</v>
      </c>
      <c r="H113" s="41">
        <f t="shared" si="4"/>
        <v>7009.2192450626126</v>
      </c>
      <c r="I113" s="41">
        <f t="shared" si="5"/>
        <v>172971.37055815326</v>
      </c>
    </row>
    <row r="114" spans="1:9" x14ac:dyDescent="0.35">
      <c r="A114" s="60" t="s">
        <v>465</v>
      </c>
      <c r="B114" s="19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19">
        <f t="shared" si="6"/>
        <v>91495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7"/>
        <v>5.5051950527862923E-4</v>
      </c>
      <c r="H115" s="41">
        <f t="shared" si="4"/>
        <v>0</v>
      </c>
      <c r="I115" s="41">
        <f t="shared" si="5"/>
        <v>94.588059318952958</v>
      </c>
    </row>
    <row r="116" spans="1:9" x14ac:dyDescent="0.35">
      <c r="A116" s="60" t="s">
        <v>471</v>
      </c>
      <c r="B116" s="19">
        <f t="shared" si="6"/>
        <v>4127353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7"/>
        <v>1.3981231315296943E-3</v>
      </c>
      <c r="H116" s="41">
        <f t="shared" si="4"/>
        <v>55030.126457008766</v>
      </c>
      <c r="I116" s="41">
        <f t="shared" si="5"/>
        <v>682787.41251384153</v>
      </c>
    </row>
    <row r="117" spans="1:9" x14ac:dyDescent="0.35">
      <c r="A117" s="59" t="s">
        <v>473</v>
      </c>
      <c r="B117" s="19">
        <f t="shared" si="6"/>
        <v>1179203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7"/>
        <v>3.3895346628914093E-3</v>
      </c>
      <c r="H117" s="41">
        <f t="shared" si="4"/>
        <v>10211.888346319351</v>
      </c>
      <c r="I117" s="41">
        <f t="shared" si="5"/>
        <v>10211.888346319351</v>
      </c>
    </row>
    <row r="118" spans="1:9" x14ac:dyDescent="0.35">
      <c r="A118" s="60" t="s">
        <v>475</v>
      </c>
      <c r="B118" s="19">
        <f t="shared" si="6"/>
        <v>563703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7"/>
        <v>8.9564595942433613E-4</v>
      </c>
      <c r="H118" s="41">
        <f t="shared" si="4"/>
        <v>9178.241238007935</v>
      </c>
      <c r="I118" s="41">
        <f t="shared" si="5"/>
        <v>12424.035325582943</v>
      </c>
    </row>
    <row r="119" spans="1:9" x14ac:dyDescent="0.35">
      <c r="A119" s="60" t="s">
        <v>477</v>
      </c>
      <c r="B119" s="19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19">
        <f t="shared" si="6"/>
        <v>769032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7"/>
        <v>1.712312259101272E-3</v>
      </c>
      <c r="H120" s="41">
        <f t="shared" si="4"/>
        <v>55355.630712225924</v>
      </c>
      <c r="I120" s="41">
        <f t="shared" si="5"/>
        <v>55355.630712225924</v>
      </c>
    </row>
    <row r="121" spans="1:9" x14ac:dyDescent="0.35">
      <c r="A121" s="60" t="s">
        <v>481</v>
      </c>
      <c r="B121" s="19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19">
        <f t="shared" si="6"/>
        <v>325991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7"/>
        <v>1.5529942543616379E-3</v>
      </c>
      <c r="H122" s="41">
        <f t="shared" si="4"/>
        <v>1279.988735404643</v>
      </c>
      <c r="I122" s="41">
        <f t="shared" si="5"/>
        <v>19422.844111984476</v>
      </c>
    </row>
    <row r="123" spans="1:9" x14ac:dyDescent="0.35">
      <c r="A123" s="59" t="s">
        <v>485</v>
      </c>
      <c r="B123" s="19">
        <f t="shared" si="6"/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19">
        <f t="shared" si="6"/>
        <v>15742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7"/>
        <v>1.5737039440972764E-5</v>
      </c>
      <c r="H124" s="41">
        <f t="shared" si="4"/>
        <v>1495.1012089790834</v>
      </c>
      <c r="I124" s="41">
        <f t="shared" si="5"/>
        <v>1532.2631260261796</v>
      </c>
    </row>
    <row r="125" spans="1:9" x14ac:dyDescent="0.35">
      <c r="A125" s="60" t="s">
        <v>489</v>
      </c>
      <c r="B125" s="19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19">
        <f>VLOOKUP(A126,$K$1:$L$112,2,FALSE)</f>
        <v>0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7"/>
        <v>0</v>
      </c>
      <c r="H126" s="41">
        <f t="shared" si="4"/>
        <v>0</v>
      </c>
      <c r="I126" s="41">
        <f t="shared" si="5"/>
        <v>0</v>
      </c>
    </row>
    <row r="127" spans="1:9" x14ac:dyDescent="0.35">
      <c r="A127" s="59" t="s">
        <v>493</v>
      </c>
      <c r="B127" s="19">
        <f t="shared" si="6"/>
        <v>58708046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7"/>
        <v>7.4963924076909411E-2</v>
      </c>
      <c r="H127" s="41">
        <f t="shared" si="4"/>
        <v>154218.18345658851</v>
      </c>
      <c r="I127" s="41">
        <f t="shared" si="5"/>
        <v>154218.18345658851</v>
      </c>
    </row>
    <row r="128" spans="1:9" x14ac:dyDescent="0.35">
      <c r="A128" s="60" t="s">
        <v>495</v>
      </c>
      <c r="B128" s="19">
        <f t="shared" si="6"/>
        <v>3439716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7"/>
        <v>1.7345622373249215E-3</v>
      </c>
      <c r="H128" s="41">
        <f t="shared" si="4"/>
        <v>24060.685199472307</v>
      </c>
      <c r="I128" s="41">
        <f t="shared" si="5"/>
        <v>62425.732764624918</v>
      </c>
    </row>
    <row r="129" spans="1:9" x14ac:dyDescent="0.35">
      <c r="A129" s="59" t="s">
        <v>497</v>
      </c>
      <c r="B129" s="19">
        <f t="shared" si="6"/>
        <v>4780053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7"/>
        <v>3.5854283172529681E-3</v>
      </c>
      <c r="H129" s="41">
        <f t="shared" si="4"/>
        <v>34324.022366726102</v>
      </c>
      <c r="I129" s="41">
        <f t="shared" si="5"/>
        <v>334872.55106045614</v>
      </c>
    </row>
    <row r="130" spans="1:9" x14ac:dyDescent="0.35">
      <c r="A130" s="61" t="s">
        <v>499</v>
      </c>
      <c r="B130" s="19">
        <f t="shared" si="6"/>
        <v>777225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7"/>
        <v>8.4545579319235365E-4</v>
      </c>
      <c r="H130" s="41">
        <f t="shared" si="4"/>
        <v>32719.139196544085</v>
      </c>
      <c r="I130" s="41">
        <f t="shared" si="5"/>
        <v>53229.896739390584</v>
      </c>
    </row>
    <row r="132" spans="1:9" x14ac:dyDescent="0.35">
      <c r="E132" s="105">
        <f>SUM(E2:E130)</f>
        <v>1912403892</v>
      </c>
      <c r="F132" s="105">
        <f t="shared" ref="F132:I132" si="8">SUM(F2:F130)</f>
        <v>10037135974</v>
      </c>
      <c r="G132" s="105">
        <f t="shared" si="8"/>
        <v>0.61633441512388765</v>
      </c>
      <c r="H132" s="106">
        <f t="shared" si="8"/>
        <v>14931948.094148425</v>
      </c>
      <c r="I132" s="106">
        <f t="shared" si="8"/>
        <v>205030198.16528368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55B8-365F-46C8-88A4-B51F0B0AF263}">
  <dimension ref="A1:M132"/>
  <sheetViews>
    <sheetView tabSelected="1" topLeftCell="A119" workbookViewId="0">
      <selection activeCell="K113" sqref="K113"/>
    </sheetView>
  </sheetViews>
  <sheetFormatPr defaultRowHeight="14.5" x14ac:dyDescent="0.35"/>
  <cols>
    <col min="1" max="1" width="32.453125" customWidth="1"/>
    <col min="2" max="2" width="12.26953125" style="6" customWidth="1"/>
    <col min="3" max="3" width="20.26953125" customWidth="1"/>
    <col min="4" max="4" width="12.1796875" customWidth="1"/>
    <col min="5" max="5" width="17.54296875" customWidth="1"/>
    <col min="6" max="6" width="18.6328125" customWidth="1"/>
    <col min="7" max="7" width="10.26953125" customWidth="1"/>
    <col min="8" max="8" width="13.54296875" customWidth="1"/>
    <col min="9" max="9" width="13.7265625" customWidth="1"/>
    <col min="10" max="11" width="8.7265625" customWidth="1"/>
    <col min="12" max="12" width="30.1796875" bestFit="1" customWidth="1"/>
    <col min="13" max="13" width="14.08984375" customWidth="1"/>
  </cols>
  <sheetData>
    <row r="1" spans="1:13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L1" s="44" t="s">
        <v>18</v>
      </c>
      <c r="M1" s="18" t="s">
        <v>19</v>
      </c>
    </row>
    <row r="2" spans="1:13" x14ac:dyDescent="0.35">
      <c r="A2" s="58" t="s">
        <v>191</v>
      </c>
      <c r="B2" s="6">
        <f>VLOOKUP(A2,$L$1:$M$99,2,FALSE)</f>
        <v>0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0</v>
      </c>
      <c r="H2" s="41">
        <f>G2*E2</f>
        <v>0</v>
      </c>
      <c r="I2" s="41">
        <f>G2*F2</f>
        <v>0</v>
      </c>
      <c r="L2" s="58" t="s">
        <v>191</v>
      </c>
      <c r="M2" s="19">
        <v>0</v>
      </c>
    </row>
    <row r="3" spans="1:13" x14ac:dyDescent="0.35">
      <c r="A3" s="58" t="s">
        <v>193</v>
      </c>
      <c r="B3" s="6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L3" s="60" t="s">
        <v>195</v>
      </c>
      <c r="M3" s="20">
        <v>22600</v>
      </c>
    </row>
    <row r="4" spans="1:13" x14ac:dyDescent="0.35">
      <c r="A4" s="60" t="s">
        <v>195</v>
      </c>
      <c r="B4" s="6">
        <f t="shared" ref="B3:B66" si="2">VLOOKUP(A4,$L$1:$M$99,2,FALSE)</f>
        <v>22600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9.1933283150143444E-5</v>
      </c>
      <c r="H4" s="41">
        <f t="shared" si="0"/>
        <v>2436.2320034788013</v>
      </c>
      <c r="I4" s="41">
        <f t="shared" si="1"/>
        <v>3144.1182837349056</v>
      </c>
      <c r="L4" s="60" t="s">
        <v>203</v>
      </c>
      <c r="M4" s="20">
        <v>0</v>
      </c>
    </row>
    <row r="5" spans="1:13" x14ac:dyDescent="0.35">
      <c r="A5" s="60" t="s">
        <v>199</v>
      </c>
      <c r="B5" s="6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L5" s="59" t="s">
        <v>205</v>
      </c>
      <c r="M5" s="20">
        <v>0</v>
      </c>
    </row>
    <row r="6" spans="1:13" x14ac:dyDescent="0.35">
      <c r="A6" s="60" t="s">
        <v>201</v>
      </c>
      <c r="B6" s="6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L6" s="60" t="s">
        <v>207</v>
      </c>
      <c r="M6" s="20">
        <v>0</v>
      </c>
    </row>
    <row r="7" spans="1:13" x14ac:dyDescent="0.35">
      <c r="A7" s="60" t="s">
        <v>203</v>
      </c>
      <c r="B7" s="6">
        <f t="shared" si="2"/>
        <v>0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0</v>
      </c>
      <c r="H7" s="41">
        <f t="shared" si="0"/>
        <v>0</v>
      </c>
      <c r="I7" s="41">
        <f t="shared" si="1"/>
        <v>0</v>
      </c>
      <c r="L7" s="59" t="s">
        <v>209</v>
      </c>
      <c r="M7" s="20">
        <v>0</v>
      </c>
    </row>
    <row r="8" spans="1:13" x14ac:dyDescent="0.35">
      <c r="A8" s="59" t="s">
        <v>205</v>
      </c>
      <c r="B8" s="6">
        <f t="shared" si="2"/>
        <v>0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0</v>
      </c>
      <c r="H8" s="41">
        <f t="shared" si="0"/>
        <v>0</v>
      </c>
      <c r="I8" s="41">
        <f t="shared" si="1"/>
        <v>0</v>
      </c>
      <c r="L8" s="60" t="s">
        <v>211</v>
      </c>
      <c r="M8" s="20">
        <v>0</v>
      </c>
    </row>
    <row r="9" spans="1:13" x14ac:dyDescent="0.35">
      <c r="A9" s="60" t="s">
        <v>207</v>
      </c>
      <c r="B9" s="6">
        <f t="shared" si="2"/>
        <v>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L9" s="59" t="s">
        <v>213</v>
      </c>
      <c r="M9" s="20">
        <v>0</v>
      </c>
    </row>
    <row r="10" spans="1:13" x14ac:dyDescent="0.35">
      <c r="A10" s="59" t="s">
        <v>209</v>
      </c>
      <c r="B10" s="6">
        <f t="shared" si="2"/>
        <v>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L10" s="60" t="s">
        <v>215</v>
      </c>
      <c r="M10" s="20">
        <v>0</v>
      </c>
    </row>
    <row r="11" spans="1:13" x14ac:dyDescent="0.35">
      <c r="A11" s="60" t="s">
        <v>211</v>
      </c>
      <c r="B11" s="6">
        <f t="shared" si="2"/>
        <v>0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0</v>
      </c>
      <c r="H11" s="41">
        <f t="shared" si="0"/>
        <v>0</v>
      </c>
      <c r="I11" s="41">
        <f t="shared" si="1"/>
        <v>0</v>
      </c>
      <c r="L11" s="59" t="s">
        <v>217</v>
      </c>
      <c r="M11" s="20">
        <v>0</v>
      </c>
    </row>
    <row r="12" spans="1:13" x14ac:dyDescent="0.35">
      <c r="A12" s="59" t="s">
        <v>213</v>
      </c>
      <c r="B12" s="6">
        <f t="shared" si="2"/>
        <v>0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0</v>
      </c>
      <c r="H12" s="41">
        <f t="shared" si="0"/>
        <v>0</v>
      </c>
      <c r="I12" s="41">
        <f t="shared" si="1"/>
        <v>0</v>
      </c>
      <c r="L12" s="60" t="s">
        <v>219</v>
      </c>
      <c r="M12" s="20">
        <v>0</v>
      </c>
    </row>
    <row r="13" spans="1:13" x14ac:dyDescent="0.35">
      <c r="A13" s="60" t="s">
        <v>215</v>
      </c>
      <c r="B13" s="6">
        <f t="shared" si="2"/>
        <v>0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0</v>
      </c>
      <c r="H13" s="41">
        <f t="shared" si="0"/>
        <v>0</v>
      </c>
      <c r="I13" s="41">
        <f t="shared" si="1"/>
        <v>0</v>
      </c>
      <c r="L13" s="59" t="s">
        <v>225</v>
      </c>
      <c r="M13" s="20">
        <v>0</v>
      </c>
    </row>
    <row r="14" spans="1:13" x14ac:dyDescent="0.35">
      <c r="A14" s="59" t="s">
        <v>217</v>
      </c>
      <c r="B14" s="6">
        <f t="shared" si="2"/>
        <v>0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0</v>
      </c>
      <c r="H14" s="41">
        <f t="shared" si="0"/>
        <v>0</v>
      </c>
      <c r="I14" s="41">
        <f t="shared" si="1"/>
        <v>0</v>
      </c>
      <c r="L14" s="60" t="s">
        <v>227</v>
      </c>
      <c r="M14" s="20">
        <v>0</v>
      </c>
    </row>
    <row r="15" spans="1:13" x14ac:dyDescent="0.35">
      <c r="A15" s="60" t="s">
        <v>219</v>
      </c>
      <c r="B15" s="6">
        <f t="shared" si="2"/>
        <v>0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0</v>
      </c>
      <c r="H15" s="41">
        <f t="shared" si="0"/>
        <v>0</v>
      </c>
      <c r="I15" s="41">
        <f t="shared" si="1"/>
        <v>0</v>
      </c>
      <c r="L15" s="52" t="s">
        <v>229</v>
      </c>
      <c r="M15" s="20">
        <v>0</v>
      </c>
    </row>
    <row r="16" spans="1:13" x14ac:dyDescent="0.35">
      <c r="A16" s="59" t="s">
        <v>225</v>
      </c>
      <c r="B16" s="6">
        <f t="shared" si="2"/>
        <v>0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0</v>
      </c>
      <c r="H16" s="41">
        <f t="shared" si="0"/>
        <v>0</v>
      </c>
      <c r="I16" s="41">
        <f t="shared" si="1"/>
        <v>0</v>
      </c>
      <c r="L16" s="52" t="s">
        <v>231</v>
      </c>
      <c r="M16" s="20">
        <v>5200</v>
      </c>
    </row>
    <row r="17" spans="1:13" x14ac:dyDescent="0.35">
      <c r="A17" s="60" t="s">
        <v>227</v>
      </c>
      <c r="B17" s="6">
        <f t="shared" si="2"/>
        <v>0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0</v>
      </c>
      <c r="H17" s="41">
        <f t="shared" si="0"/>
        <v>0</v>
      </c>
      <c r="I17" s="41">
        <f t="shared" si="1"/>
        <v>0</v>
      </c>
      <c r="L17" s="59" t="s">
        <v>233</v>
      </c>
      <c r="M17" s="20">
        <v>0</v>
      </c>
    </row>
    <row r="18" spans="1:13" x14ac:dyDescent="0.35">
      <c r="A18" s="52" t="s">
        <v>229</v>
      </c>
      <c r="B18" s="6">
        <f t="shared" si="2"/>
        <v>0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0</v>
      </c>
      <c r="H18" s="41">
        <f t="shared" si="0"/>
        <v>0</v>
      </c>
      <c r="I18" s="41">
        <f t="shared" si="1"/>
        <v>0</v>
      </c>
      <c r="L18" s="60" t="s">
        <v>235</v>
      </c>
      <c r="M18" s="20">
        <v>0</v>
      </c>
    </row>
    <row r="19" spans="1:13" x14ac:dyDescent="0.35">
      <c r="A19" s="52" t="s">
        <v>231</v>
      </c>
      <c r="B19" s="6">
        <f t="shared" si="2"/>
        <v>5200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4.8737636976152006E-6</v>
      </c>
      <c r="H19" s="41">
        <f t="shared" si="0"/>
        <v>0</v>
      </c>
      <c r="I19" s="41">
        <f t="shared" si="1"/>
        <v>0</v>
      </c>
      <c r="L19" s="59" t="s">
        <v>237</v>
      </c>
      <c r="M19" s="20">
        <v>0</v>
      </c>
    </row>
    <row r="20" spans="1:13" x14ac:dyDescent="0.35">
      <c r="A20" s="59" t="s">
        <v>233</v>
      </c>
      <c r="B20" s="6">
        <f t="shared" si="2"/>
        <v>0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L20" s="60" t="s">
        <v>251</v>
      </c>
      <c r="M20" s="20">
        <v>931340</v>
      </c>
    </row>
    <row r="21" spans="1:13" x14ac:dyDescent="0.35">
      <c r="A21" s="60" t="s">
        <v>235</v>
      </c>
      <c r="B21" s="6">
        <f t="shared" si="2"/>
        <v>0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0</v>
      </c>
      <c r="H21" s="41">
        <f t="shared" si="0"/>
        <v>0</v>
      </c>
      <c r="I21" s="41">
        <f t="shared" si="1"/>
        <v>0</v>
      </c>
      <c r="L21" s="59" t="s">
        <v>253</v>
      </c>
      <c r="M21" s="20">
        <v>0</v>
      </c>
    </row>
    <row r="22" spans="1:13" x14ac:dyDescent="0.35">
      <c r="A22" s="59" t="s">
        <v>237</v>
      </c>
      <c r="B22" s="6">
        <f t="shared" si="2"/>
        <v>0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0</v>
      </c>
      <c r="H22" s="41">
        <f t="shared" si="0"/>
        <v>0</v>
      </c>
      <c r="I22" s="41">
        <f t="shared" si="1"/>
        <v>0</v>
      </c>
      <c r="L22" s="60" t="s">
        <v>255</v>
      </c>
      <c r="M22" s="20">
        <v>2188758</v>
      </c>
    </row>
    <row r="23" spans="1:13" x14ac:dyDescent="0.35">
      <c r="A23" s="60" t="s">
        <v>243</v>
      </c>
      <c r="B23" s="6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L23" s="59" t="s">
        <v>257</v>
      </c>
      <c r="M23" s="20">
        <v>0</v>
      </c>
    </row>
    <row r="24" spans="1:13" x14ac:dyDescent="0.35">
      <c r="A24" s="59" t="s">
        <v>247</v>
      </c>
      <c r="B24" s="6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L24" s="60" t="s">
        <v>259</v>
      </c>
      <c r="M24" s="20">
        <v>0</v>
      </c>
    </row>
    <row r="25" spans="1:13" x14ac:dyDescent="0.35">
      <c r="A25" s="60" t="s">
        <v>251</v>
      </c>
      <c r="B25" s="6">
        <f t="shared" si="2"/>
        <v>931340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7.4117871075999263E-4</v>
      </c>
      <c r="H25" s="41">
        <f t="shared" si="0"/>
        <v>19519.497231897476</v>
      </c>
      <c r="I25" s="41">
        <f t="shared" si="1"/>
        <v>111510.15173916321</v>
      </c>
      <c r="L25" s="59" t="s">
        <v>261</v>
      </c>
      <c r="M25" s="20">
        <v>0</v>
      </c>
    </row>
    <row r="26" spans="1:13" x14ac:dyDescent="0.35">
      <c r="A26" s="59" t="s">
        <v>253</v>
      </c>
      <c r="B26" s="6">
        <f t="shared" si="2"/>
        <v>0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0</v>
      </c>
      <c r="H26" s="41">
        <f t="shared" si="0"/>
        <v>0</v>
      </c>
      <c r="I26" s="41">
        <f t="shared" si="1"/>
        <v>0</v>
      </c>
      <c r="L26" s="60" t="s">
        <v>263</v>
      </c>
      <c r="M26" s="20">
        <v>55900</v>
      </c>
    </row>
    <row r="27" spans="1:13" x14ac:dyDescent="0.35">
      <c r="A27" s="60" t="s">
        <v>255</v>
      </c>
      <c r="B27" s="6">
        <f t="shared" si="2"/>
        <v>2188758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9.9471063574162947E-4</v>
      </c>
      <c r="H27" s="41">
        <f t="shared" si="0"/>
        <v>18004.262506923493</v>
      </c>
      <c r="I27" s="41">
        <f t="shared" si="1"/>
        <v>160844.70979942149</v>
      </c>
      <c r="L27" s="59" t="s">
        <v>265</v>
      </c>
      <c r="M27" s="20">
        <v>0</v>
      </c>
    </row>
    <row r="28" spans="1:13" x14ac:dyDescent="0.35">
      <c r="A28" s="59" t="s">
        <v>257</v>
      </c>
      <c r="B28" s="6">
        <f t="shared" si="2"/>
        <v>0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0</v>
      </c>
      <c r="H28" s="41">
        <f t="shared" si="0"/>
        <v>0</v>
      </c>
      <c r="I28" s="41">
        <f t="shared" si="1"/>
        <v>0</v>
      </c>
      <c r="L28" s="60" t="s">
        <v>267</v>
      </c>
      <c r="M28" s="20">
        <v>39200</v>
      </c>
    </row>
    <row r="29" spans="1:13" x14ac:dyDescent="0.35">
      <c r="A29" s="60" t="s">
        <v>259</v>
      </c>
      <c r="B29" s="6">
        <f t="shared" si="2"/>
        <v>0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0</v>
      </c>
      <c r="H29" s="41">
        <f t="shared" si="0"/>
        <v>0</v>
      </c>
      <c r="I29" s="41">
        <f t="shared" si="1"/>
        <v>0</v>
      </c>
      <c r="L29" s="60" t="s">
        <v>271</v>
      </c>
      <c r="M29" s="20">
        <v>0</v>
      </c>
    </row>
    <row r="30" spans="1:13" x14ac:dyDescent="0.35">
      <c r="A30" s="59" t="s">
        <v>261</v>
      </c>
      <c r="B30" s="6">
        <f t="shared" si="2"/>
        <v>0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0</v>
      </c>
      <c r="H30" s="41">
        <f t="shared" si="0"/>
        <v>0</v>
      </c>
      <c r="I30" s="41">
        <f t="shared" si="1"/>
        <v>0</v>
      </c>
      <c r="L30" s="59" t="s">
        <v>273</v>
      </c>
      <c r="M30" s="20">
        <v>0</v>
      </c>
    </row>
    <row r="31" spans="1:13" x14ac:dyDescent="0.35">
      <c r="A31" s="60" t="s">
        <v>263</v>
      </c>
      <c r="B31" s="6">
        <f t="shared" si="2"/>
        <v>55900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2.8327896138861913E-5</v>
      </c>
      <c r="H31" s="41">
        <f t="shared" si="0"/>
        <v>1501.3784953596814</v>
      </c>
      <c r="I31" s="41">
        <f t="shared" si="1"/>
        <v>18271.493009565933</v>
      </c>
      <c r="L31" s="60" t="s">
        <v>275</v>
      </c>
      <c r="M31" s="20">
        <v>0</v>
      </c>
    </row>
    <row r="32" spans="1:13" x14ac:dyDescent="0.35">
      <c r="A32" s="59" t="s">
        <v>265</v>
      </c>
      <c r="B32" s="6">
        <f t="shared" si="2"/>
        <v>0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0</v>
      </c>
      <c r="H32" s="41">
        <f t="shared" si="0"/>
        <v>0</v>
      </c>
      <c r="I32" s="41">
        <f t="shared" si="1"/>
        <v>0</v>
      </c>
      <c r="L32" s="59" t="s">
        <v>277</v>
      </c>
      <c r="M32" s="20">
        <v>4211900</v>
      </c>
    </row>
    <row r="33" spans="1:13" x14ac:dyDescent="0.35">
      <c r="A33" s="60" t="s">
        <v>267</v>
      </c>
      <c r="B33" s="6">
        <f t="shared" si="2"/>
        <v>39200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7.4305113593286606E-5</v>
      </c>
      <c r="H33" s="41">
        <f t="shared" si="0"/>
        <v>1314.3048367619197</v>
      </c>
      <c r="I33" s="41">
        <f t="shared" si="1"/>
        <v>3158.1193559770927</v>
      </c>
      <c r="L33" s="87" t="s">
        <v>1148</v>
      </c>
      <c r="M33" s="86"/>
    </row>
    <row r="34" spans="1:13" x14ac:dyDescent="0.35">
      <c r="A34" s="60" t="s">
        <v>269</v>
      </c>
      <c r="B34" s="6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L34" s="59" t="s">
        <v>281</v>
      </c>
      <c r="M34" s="20">
        <v>0</v>
      </c>
    </row>
    <row r="35" spans="1:13" x14ac:dyDescent="0.35">
      <c r="A35" s="60" t="s">
        <v>271</v>
      </c>
      <c r="B35" s="6">
        <f t="shared" si="2"/>
        <v>0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0</v>
      </c>
      <c r="H35" s="41">
        <f t="shared" si="0"/>
        <v>0</v>
      </c>
      <c r="I35" s="41">
        <f t="shared" si="1"/>
        <v>0</v>
      </c>
      <c r="L35" s="60" t="s">
        <v>283</v>
      </c>
      <c r="M35" s="20">
        <v>109400</v>
      </c>
    </row>
    <row r="36" spans="1:13" x14ac:dyDescent="0.35">
      <c r="A36" s="59" t="s">
        <v>273</v>
      </c>
      <c r="B36" s="6">
        <f t="shared" si="2"/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L36" s="59" t="s">
        <v>285</v>
      </c>
      <c r="M36" s="20">
        <v>0</v>
      </c>
    </row>
    <row r="37" spans="1:13" x14ac:dyDescent="0.35">
      <c r="A37" s="60" t="s">
        <v>275</v>
      </c>
      <c r="B37" s="6">
        <f t="shared" si="2"/>
        <v>0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L37" s="60" t="s">
        <v>287</v>
      </c>
      <c r="M37" s="20">
        <v>63300</v>
      </c>
    </row>
    <row r="38" spans="1:13" x14ac:dyDescent="0.35">
      <c r="A38" s="59" t="s">
        <v>277</v>
      </c>
      <c r="B38" s="6">
        <f t="shared" si="2"/>
        <v>4211900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6.1672245424013354E-3</v>
      </c>
      <c r="H38" s="41">
        <f t="shared" si="0"/>
        <v>8050.8490982642634</v>
      </c>
      <c r="I38" s="41">
        <f t="shared" si="1"/>
        <v>8050.8490982642634</v>
      </c>
      <c r="L38" s="59" t="s">
        <v>289</v>
      </c>
      <c r="M38" s="20">
        <v>0</v>
      </c>
    </row>
    <row r="39" spans="1:13" x14ac:dyDescent="0.35">
      <c r="A39" s="59" t="s">
        <v>279</v>
      </c>
      <c r="B39" s="6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L39" s="60" t="s">
        <v>291</v>
      </c>
      <c r="M39" s="20">
        <v>0</v>
      </c>
    </row>
    <row r="40" spans="1:13" x14ac:dyDescent="0.35">
      <c r="A40" s="59" t="s">
        <v>1148</v>
      </c>
      <c r="B40" s="6">
        <f t="shared" si="2"/>
        <v>0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0</v>
      </c>
      <c r="H40" s="41">
        <f t="shared" si="0"/>
        <v>0</v>
      </c>
      <c r="I40" s="41">
        <f t="shared" si="1"/>
        <v>0</v>
      </c>
      <c r="L40" s="59" t="s">
        <v>293</v>
      </c>
      <c r="M40" s="20">
        <v>1238231</v>
      </c>
    </row>
    <row r="41" spans="1:13" x14ac:dyDescent="0.35">
      <c r="A41" s="59" t="s">
        <v>281</v>
      </c>
      <c r="B41" s="6">
        <f t="shared" si="2"/>
        <v>0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0</v>
      </c>
      <c r="H41" s="41">
        <f t="shared" si="0"/>
        <v>0</v>
      </c>
      <c r="I41" s="41">
        <f t="shared" si="1"/>
        <v>0</v>
      </c>
      <c r="L41" s="60" t="s">
        <v>295</v>
      </c>
      <c r="M41" s="20">
        <v>0</v>
      </c>
    </row>
    <row r="42" spans="1:13" x14ac:dyDescent="0.35">
      <c r="A42" s="60" t="s">
        <v>283</v>
      </c>
      <c r="B42" s="6">
        <f t="shared" si="2"/>
        <v>109400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7.0791277626758084E-5</v>
      </c>
      <c r="H42" s="41">
        <f t="shared" si="0"/>
        <v>2381.7748718644375</v>
      </c>
      <c r="I42" s="41">
        <f t="shared" si="1"/>
        <v>4454.4939976728529</v>
      </c>
      <c r="L42" s="59" t="s">
        <v>297</v>
      </c>
      <c r="M42" s="20">
        <v>0</v>
      </c>
    </row>
    <row r="43" spans="1:13" x14ac:dyDescent="0.35">
      <c r="A43" s="59" t="s">
        <v>285</v>
      </c>
      <c r="B43" s="6">
        <f t="shared" si="2"/>
        <v>0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0</v>
      </c>
      <c r="H43" s="41">
        <f t="shared" si="0"/>
        <v>0</v>
      </c>
      <c r="I43" s="41">
        <f t="shared" si="1"/>
        <v>0</v>
      </c>
      <c r="L43" s="60" t="s">
        <v>299</v>
      </c>
      <c r="M43" s="20">
        <v>0</v>
      </c>
    </row>
    <row r="44" spans="1:13" x14ac:dyDescent="0.35">
      <c r="A44" s="60" t="s">
        <v>287</v>
      </c>
      <c r="B44" s="6">
        <f t="shared" si="2"/>
        <v>63300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4.0689648500523968E-5</v>
      </c>
      <c r="H44" s="41">
        <f t="shared" si="0"/>
        <v>3223.4339542115085</v>
      </c>
      <c r="I44" s="41">
        <f t="shared" si="1"/>
        <v>4793.5661105497275</v>
      </c>
      <c r="L44" s="59" t="s">
        <v>301</v>
      </c>
      <c r="M44" s="20">
        <v>76350</v>
      </c>
    </row>
    <row r="45" spans="1:13" x14ac:dyDescent="0.35">
      <c r="A45" s="59" t="s">
        <v>289</v>
      </c>
      <c r="B45" s="6">
        <f t="shared" si="2"/>
        <v>0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L45" s="60" t="s">
        <v>303</v>
      </c>
      <c r="M45" s="20">
        <v>0</v>
      </c>
    </row>
    <row r="46" spans="1:13" x14ac:dyDescent="0.35">
      <c r="A46" s="60" t="s">
        <v>291</v>
      </c>
      <c r="B46" s="6">
        <f t="shared" si="2"/>
        <v>0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0</v>
      </c>
      <c r="H46" s="41">
        <f t="shared" si="0"/>
        <v>0</v>
      </c>
      <c r="I46" s="41">
        <f t="shared" si="1"/>
        <v>0</v>
      </c>
      <c r="L46" s="59" t="s">
        <v>305</v>
      </c>
      <c r="M46" s="20">
        <v>0</v>
      </c>
    </row>
    <row r="47" spans="1:13" x14ac:dyDescent="0.35">
      <c r="A47" s="59" t="s">
        <v>293</v>
      </c>
      <c r="B47" s="6">
        <f t="shared" si="2"/>
        <v>1238231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3.3043452332003065E-4</v>
      </c>
      <c r="H47" s="41">
        <f t="shared" si="0"/>
        <v>4760.9006119950018</v>
      </c>
      <c r="I47" s="41">
        <f t="shared" si="1"/>
        <v>22637.607245191699</v>
      </c>
      <c r="L47" s="60" t="s">
        <v>307</v>
      </c>
      <c r="M47" s="20">
        <v>49900</v>
      </c>
    </row>
    <row r="48" spans="1:13" x14ac:dyDescent="0.35">
      <c r="A48" s="60" t="s">
        <v>295</v>
      </c>
      <c r="B48" s="6">
        <f t="shared" si="2"/>
        <v>0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0</v>
      </c>
      <c r="H48" s="41">
        <f t="shared" si="0"/>
        <v>0</v>
      </c>
      <c r="I48" s="41">
        <f t="shared" si="1"/>
        <v>0</v>
      </c>
      <c r="L48" s="59" t="s">
        <v>309</v>
      </c>
      <c r="M48" s="20">
        <v>0</v>
      </c>
    </row>
    <row r="49" spans="1:13" x14ac:dyDescent="0.35">
      <c r="A49" s="59" t="s">
        <v>297</v>
      </c>
      <c r="B49" s="6">
        <f t="shared" si="2"/>
        <v>0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0</v>
      </c>
      <c r="H49" s="41">
        <f t="shared" si="0"/>
        <v>0</v>
      </c>
      <c r="I49" s="41">
        <f t="shared" si="1"/>
        <v>0</v>
      </c>
      <c r="L49" s="60" t="s">
        <v>311</v>
      </c>
      <c r="M49" s="20">
        <v>0</v>
      </c>
    </row>
    <row r="50" spans="1:13" x14ac:dyDescent="0.35">
      <c r="A50" s="60" t="s">
        <v>299</v>
      </c>
      <c r="B50" s="6">
        <f t="shared" si="2"/>
        <v>0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0</v>
      </c>
      <c r="H50" s="41">
        <f t="shared" si="0"/>
        <v>0</v>
      </c>
      <c r="I50" s="41">
        <f t="shared" si="1"/>
        <v>0</v>
      </c>
      <c r="L50" s="59" t="s">
        <v>313</v>
      </c>
      <c r="M50" s="20">
        <v>0</v>
      </c>
    </row>
    <row r="51" spans="1:13" x14ac:dyDescent="0.35">
      <c r="A51" s="59" t="s">
        <v>301</v>
      </c>
      <c r="B51" s="6">
        <f t="shared" si="2"/>
        <v>76350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4.4750652444312171E-4</v>
      </c>
      <c r="H51" s="41">
        <f t="shared" si="0"/>
        <v>430.70399696985584</v>
      </c>
      <c r="I51" s="41">
        <f t="shared" si="1"/>
        <v>430.73397990699351</v>
      </c>
      <c r="L51" s="60" t="s">
        <v>315</v>
      </c>
      <c r="M51" s="20">
        <v>43800</v>
      </c>
    </row>
    <row r="52" spans="1:13" x14ac:dyDescent="0.35">
      <c r="A52" s="60" t="s">
        <v>303</v>
      </c>
      <c r="B52" s="6">
        <f t="shared" si="2"/>
        <v>0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0</v>
      </c>
      <c r="H52" s="41">
        <f t="shared" si="0"/>
        <v>0</v>
      </c>
      <c r="I52" s="41">
        <f t="shared" si="1"/>
        <v>0</v>
      </c>
      <c r="L52" s="60" t="s">
        <v>319</v>
      </c>
      <c r="M52" s="20">
        <v>0</v>
      </c>
    </row>
    <row r="53" spans="1:13" x14ac:dyDescent="0.35">
      <c r="A53" s="60" t="s">
        <v>307</v>
      </c>
      <c r="B53" s="6">
        <f t="shared" si="2"/>
        <v>49900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8.4923394148648954E-5</v>
      </c>
      <c r="H53" s="41">
        <f t="shared" si="0"/>
        <v>462.87011917374457</v>
      </c>
      <c r="I53" s="41">
        <f t="shared" si="1"/>
        <v>9829.156183222387</v>
      </c>
      <c r="L53" s="59" t="s">
        <v>321</v>
      </c>
      <c r="M53" s="20">
        <v>162200</v>
      </c>
    </row>
    <row r="54" spans="1:13" x14ac:dyDescent="0.35">
      <c r="A54" s="59" t="s">
        <v>309</v>
      </c>
      <c r="B54" s="6">
        <f t="shared" si="2"/>
        <v>0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0</v>
      </c>
      <c r="H54" s="41">
        <f t="shared" si="0"/>
        <v>0</v>
      </c>
      <c r="I54" s="41">
        <f t="shared" si="1"/>
        <v>0</v>
      </c>
      <c r="L54" s="60" t="s">
        <v>323</v>
      </c>
      <c r="M54" s="20">
        <v>50645</v>
      </c>
    </row>
    <row r="55" spans="1:13" x14ac:dyDescent="0.35">
      <c r="A55" s="60" t="s">
        <v>311</v>
      </c>
      <c r="B55" s="6">
        <f t="shared" si="2"/>
        <v>0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0</v>
      </c>
      <c r="H55" s="41">
        <f t="shared" si="0"/>
        <v>0</v>
      </c>
      <c r="I55" s="41">
        <f t="shared" si="1"/>
        <v>0</v>
      </c>
      <c r="L55" s="59" t="s">
        <v>325</v>
      </c>
      <c r="M55" s="20">
        <v>0</v>
      </c>
    </row>
    <row r="56" spans="1:13" x14ac:dyDescent="0.35">
      <c r="A56" s="59" t="s">
        <v>313</v>
      </c>
      <c r="B56" s="6">
        <f t="shared" si="2"/>
        <v>0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0</v>
      </c>
      <c r="H56" s="41">
        <f t="shared" si="0"/>
        <v>0</v>
      </c>
      <c r="I56" s="41">
        <f t="shared" si="1"/>
        <v>0</v>
      </c>
      <c r="L56" s="60" t="s">
        <v>327</v>
      </c>
      <c r="M56" s="20">
        <v>0</v>
      </c>
    </row>
    <row r="57" spans="1:13" x14ac:dyDescent="0.35">
      <c r="A57" s="60" t="s">
        <v>315</v>
      </c>
      <c r="B57" s="6">
        <f t="shared" si="2"/>
        <v>43800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1.0174663862519865E-5</v>
      </c>
      <c r="H57" s="41">
        <f t="shared" si="0"/>
        <v>1068.3397055645858</v>
      </c>
      <c r="I57" s="41">
        <f t="shared" si="1"/>
        <v>8394.0976865788889</v>
      </c>
      <c r="L57" s="59" t="s">
        <v>329</v>
      </c>
      <c r="M57" s="20">
        <v>0</v>
      </c>
    </row>
    <row r="58" spans="1:13" x14ac:dyDescent="0.35">
      <c r="A58" s="60" t="s">
        <v>319</v>
      </c>
      <c r="B58" s="6">
        <f t="shared" si="2"/>
        <v>0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0</v>
      </c>
      <c r="H58" s="41">
        <f t="shared" si="0"/>
        <v>0</v>
      </c>
      <c r="I58" s="41">
        <f t="shared" si="1"/>
        <v>0</v>
      </c>
      <c r="L58" s="60" t="s">
        <v>331</v>
      </c>
      <c r="M58" s="20">
        <v>0</v>
      </c>
    </row>
    <row r="59" spans="1:13" x14ac:dyDescent="0.35">
      <c r="A59" s="59" t="s">
        <v>321</v>
      </c>
      <c r="B59" s="6">
        <f t="shared" si="2"/>
        <v>162200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1.5049073221206613E-4</v>
      </c>
      <c r="H59" s="41">
        <f t="shared" si="0"/>
        <v>1343.4307664571143</v>
      </c>
      <c r="I59" s="41">
        <f t="shared" si="1"/>
        <v>17561.816976951483</v>
      </c>
      <c r="L59" s="60" t="s">
        <v>335</v>
      </c>
      <c r="M59" s="20">
        <v>0</v>
      </c>
    </row>
    <row r="60" spans="1:13" x14ac:dyDescent="0.35">
      <c r="A60" s="60" t="s">
        <v>323</v>
      </c>
      <c r="B60" s="6">
        <f t="shared" si="2"/>
        <v>50645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3.7419200658532942E-4</v>
      </c>
      <c r="H60" s="41">
        <f t="shared" si="0"/>
        <v>1.8709600329266472E-2</v>
      </c>
      <c r="I60" s="41">
        <f t="shared" si="1"/>
        <v>5.0141728882434143E-2</v>
      </c>
      <c r="L60" s="59" t="s">
        <v>337</v>
      </c>
      <c r="M60" s="20">
        <v>200053</v>
      </c>
    </row>
    <row r="61" spans="1:13" x14ac:dyDescent="0.35">
      <c r="A61" s="59" t="s">
        <v>325</v>
      </c>
      <c r="B61" s="6">
        <f t="shared" si="2"/>
        <v>0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0</v>
      </c>
      <c r="H61" s="41">
        <f t="shared" si="0"/>
        <v>0</v>
      </c>
      <c r="I61" s="41">
        <f t="shared" si="1"/>
        <v>0</v>
      </c>
      <c r="L61" s="60" t="s">
        <v>339</v>
      </c>
      <c r="M61" s="20">
        <v>0</v>
      </c>
    </row>
    <row r="62" spans="1:13" x14ac:dyDescent="0.35">
      <c r="A62" s="60" t="s">
        <v>327</v>
      </c>
      <c r="B62" s="6">
        <f t="shared" si="2"/>
        <v>0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0</v>
      </c>
      <c r="H62" s="41">
        <f t="shared" si="0"/>
        <v>0</v>
      </c>
      <c r="I62" s="41">
        <f t="shared" si="1"/>
        <v>0</v>
      </c>
      <c r="L62" s="59" t="s">
        <v>345</v>
      </c>
      <c r="M62" s="20">
        <v>0</v>
      </c>
    </row>
    <row r="63" spans="1:13" x14ac:dyDescent="0.35">
      <c r="A63" s="59" t="s">
        <v>329</v>
      </c>
      <c r="B63" s="6">
        <f t="shared" si="2"/>
        <v>0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0</v>
      </c>
      <c r="H63" s="41">
        <f t="shared" si="0"/>
        <v>0</v>
      </c>
      <c r="I63" s="41">
        <f t="shared" si="1"/>
        <v>0</v>
      </c>
      <c r="L63" s="60" t="s">
        <v>351</v>
      </c>
      <c r="M63" s="20">
        <v>0</v>
      </c>
    </row>
    <row r="64" spans="1:13" x14ac:dyDescent="0.35">
      <c r="A64" s="60" t="s">
        <v>331</v>
      </c>
      <c r="B64" s="6">
        <f t="shared" si="2"/>
        <v>0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0</v>
      </c>
      <c r="H64" s="41">
        <f t="shared" si="0"/>
        <v>0</v>
      </c>
      <c r="I64" s="41">
        <f t="shared" si="1"/>
        <v>0</v>
      </c>
      <c r="L64" s="60" t="s">
        <v>355</v>
      </c>
      <c r="M64" s="20">
        <v>0</v>
      </c>
    </row>
    <row r="65" spans="1:13" x14ac:dyDescent="0.35">
      <c r="A65" s="60" t="s">
        <v>335</v>
      </c>
      <c r="B65" s="6">
        <f t="shared" si="2"/>
        <v>0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0</v>
      </c>
      <c r="H65" s="41">
        <f t="shared" si="0"/>
        <v>0</v>
      </c>
      <c r="I65" s="41">
        <f t="shared" si="1"/>
        <v>0</v>
      </c>
      <c r="L65" s="59" t="s">
        <v>357</v>
      </c>
      <c r="M65" s="20">
        <v>0</v>
      </c>
    </row>
    <row r="66" spans="1:13" x14ac:dyDescent="0.35">
      <c r="A66" s="59" t="s">
        <v>337</v>
      </c>
      <c r="B66" s="6">
        <f t="shared" si="2"/>
        <v>200053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3.3672431869188223E-4</v>
      </c>
      <c r="H66" s="41">
        <f t="shared" si="0"/>
        <v>5027.2940780698018</v>
      </c>
      <c r="I66" s="41">
        <f t="shared" si="1"/>
        <v>5027.2940780698018</v>
      </c>
      <c r="L66" s="59" t="s">
        <v>365</v>
      </c>
      <c r="M66" s="20">
        <v>0</v>
      </c>
    </row>
    <row r="67" spans="1:13" x14ac:dyDescent="0.35">
      <c r="A67" s="60" t="s">
        <v>341</v>
      </c>
      <c r="B67" s="6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L67" s="60" t="s">
        <v>367</v>
      </c>
      <c r="M67" s="20">
        <v>3000</v>
      </c>
    </row>
    <row r="68" spans="1:13" x14ac:dyDescent="0.35">
      <c r="A68" s="59" t="s">
        <v>345</v>
      </c>
      <c r="B68" s="6">
        <f t="shared" ref="B67:B130" si="6">VLOOKUP(A68,$L$1:$M$99,2,FALSE)</f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4"/>
        <v>0</v>
      </c>
      <c r="I68" s="41">
        <f t="shared" si="5"/>
        <v>0</v>
      </c>
      <c r="L68" s="59" t="s">
        <v>369</v>
      </c>
      <c r="M68" s="20">
        <v>0</v>
      </c>
    </row>
    <row r="69" spans="1:13" x14ac:dyDescent="0.35">
      <c r="A69" s="59" t="s">
        <v>349</v>
      </c>
      <c r="B69" s="6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4"/>
        <v>0</v>
      </c>
      <c r="I69" s="41">
        <f t="shared" si="5"/>
        <v>0</v>
      </c>
      <c r="L69" s="59" t="s">
        <v>385</v>
      </c>
      <c r="M69" s="20">
        <v>0</v>
      </c>
    </row>
    <row r="70" spans="1:13" x14ac:dyDescent="0.35">
      <c r="A70" s="60" t="s">
        <v>351</v>
      </c>
      <c r="B70" s="6">
        <f t="shared" si="6"/>
        <v>0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7">(B70*D70)/C70</f>
        <v>0</v>
      </c>
      <c r="H70" s="41">
        <f t="shared" si="4"/>
        <v>0</v>
      </c>
      <c r="I70" s="41">
        <f t="shared" si="5"/>
        <v>0</v>
      </c>
      <c r="L70" s="60" t="s">
        <v>387</v>
      </c>
      <c r="M70" s="20">
        <v>0</v>
      </c>
    </row>
    <row r="71" spans="1:13" x14ac:dyDescent="0.35">
      <c r="A71" s="60" t="s">
        <v>353</v>
      </c>
      <c r="B71" s="6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4"/>
        <v>0</v>
      </c>
      <c r="I71" s="41">
        <f t="shared" si="5"/>
        <v>0</v>
      </c>
      <c r="L71" s="59" t="s">
        <v>389</v>
      </c>
      <c r="M71" s="20">
        <v>500200</v>
      </c>
    </row>
    <row r="72" spans="1:13" x14ac:dyDescent="0.35">
      <c r="A72" s="60" t="s">
        <v>355</v>
      </c>
      <c r="B72" s="6">
        <f t="shared" si="6"/>
        <v>0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7"/>
        <v>0</v>
      </c>
      <c r="H72" s="41">
        <f t="shared" si="4"/>
        <v>0</v>
      </c>
      <c r="I72" s="41">
        <f t="shared" si="5"/>
        <v>0</v>
      </c>
      <c r="L72" s="60" t="s">
        <v>391</v>
      </c>
      <c r="M72" s="20">
        <v>0</v>
      </c>
    </row>
    <row r="73" spans="1:13" x14ac:dyDescent="0.35">
      <c r="A73" s="59" t="s">
        <v>357</v>
      </c>
      <c r="B73" s="6">
        <f t="shared" si="6"/>
        <v>0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7"/>
        <v>0</v>
      </c>
      <c r="H73" s="41">
        <f t="shared" si="4"/>
        <v>0</v>
      </c>
      <c r="I73" s="41">
        <f t="shared" si="5"/>
        <v>0</v>
      </c>
      <c r="L73" s="59" t="s">
        <v>393</v>
      </c>
      <c r="M73" s="20">
        <v>0</v>
      </c>
    </row>
    <row r="74" spans="1:13" x14ac:dyDescent="0.35">
      <c r="A74" s="59" t="s">
        <v>359</v>
      </c>
      <c r="B74" s="6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4"/>
        <v>0</v>
      </c>
      <c r="I74" s="41">
        <f t="shared" si="5"/>
        <v>0</v>
      </c>
      <c r="L74" s="60" t="s">
        <v>395</v>
      </c>
      <c r="M74" s="20">
        <v>0</v>
      </c>
    </row>
    <row r="75" spans="1:13" x14ac:dyDescent="0.35">
      <c r="A75" s="59" t="s">
        <v>361</v>
      </c>
      <c r="B75" s="6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4"/>
        <v>0</v>
      </c>
      <c r="I75" s="41">
        <f t="shared" si="5"/>
        <v>0</v>
      </c>
      <c r="L75" s="60" t="s">
        <v>403</v>
      </c>
      <c r="M75" s="20">
        <v>0</v>
      </c>
    </row>
    <row r="76" spans="1:13" x14ac:dyDescent="0.35">
      <c r="A76" s="59" t="s">
        <v>365</v>
      </c>
      <c r="B76" s="6">
        <f t="shared" si="6"/>
        <v>0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7"/>
        <v>0</v>
      </c>
      <c r="H76" s="41">
        <f t="shared" si="4"/>
        <v>0</v>
      </c>
      <c r="I76" s="41">
        <f t="shared" si="5"/>
        <v>0</v>
      </c>
      <c r="L76" s="60" t="s">
        <v>407</v>
      </c>
      <c r="M76" s="20">
        <v>0</v>
      </c>
    </row>
    <row r="77" spans="1:13" x14ac:dyDescent="0.35">
      <c r="A77" s="60" t="s">
        <v>367</v>
      </c>
      <c r="B77" s="6">
        <f t="shared" si="6"/>
        <v>3000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7"/>
        <v>4.5731575546226256E-6</v>
      </c>
      <c r="H77" s="41">
        <f t="shared" si="4"/>
        <v>184.75556520675408</v>
      </c>
      <c r="I77" s="41">
        <f t="shared" si="5"/>
        <v>2315.8469856608976</v>
      </c>
      <c r="L77" s="59" t="s">
        <v>409</v>
      </c>
      <c r="M77" s="20">
        <v>0</v>
      </c>
    </row>
    <row r="78" spans="1:13" x14ac:dyDescent="0.35">
      <c r="A78" s="59" t="s">
        <v>369</v>
      </c>
      <c r="B78" s="6">
        <f t="shared" si="6"/>
        <v>0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7"/>
        <v>0</v>
      </c>
      <c r="H78" s="41">
        <f t="shared" si="4"/>
        <v>0</v>
      </c>
      <c r="I78" s="41">
        <f t="shared" si="5"/>
        <v>0</v>
      </c>
      <c r="L78" s="60" t="s">
        <v>411</v>
      </c>
      <c r="M78" s="20">
        <v>0</v>
      </c>
    </row>
    <row r="79" spans="1:13" x14ac:dyDescent="0.35">
      <c r="A79" s="59" t="s">
        <v>375</v>
      </c>
      <c r="B79" s="6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4"/>
        <v>0</v>
      </c>
      <c r="I79" s="41">
        <f t="shared" si="5"/>
        <v>0</v>
      </c>
      <c r="L79" s="60" t="s">
        <v>419</v>
      </c>
      <c r="M79" s="20">
        <v>0</v>
      </c>
    </row>
    <row r="80" spans="1:13" x14ac:dyDescent="0.35">
      <c r="A80" s="59" t="s">
        <v>377</v>
      </c>
      <c r="B80" s="6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4"/>
        <v>0</v>
      </c>
      <c r="I80" s="41">
        <f t="shared" si="5"/>
        <v>0</v>
      </c>
      <c r="L80" s="60" t="s">
        <v>415</v>
      </c>
      <c r="M80" s="20">
        <v>828884</v>
      </c>
    </row>
    <row r="81" spans="1:13" x14ac:dyDescent="0.35">
      <c r="A81" s="59" t="s">
        <v>381</v>
      </c>
      <c r="B81" s="6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4"/>
        <v>0</v>
      </c>
      <c r="I81" s="41">
        <f t="shared" si="5"/>
        <v>0</v>
      </c>
      <c r="L81" s="59" t="s">
        <v>417</v>
      </c>
      <c r="M81" s="20">
        <v>0</v>
      </c>
    </row>
    <row r="82" spans="1:13" x14ac:dyDescent="0.35">
      <c r="A82" s="59" t="s">
        <v>385</v>
      </c>
      <c r="B82" s="6">
        <f t="shared" si="6"/>
        <v>0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7"/>
        <v>0</v>
      </c>
      <c r="H82" s="41">
        <f t="shared" si="4"/>
        <v>0</v>
      </c>
      <c r="I82" s="41">
        <f t="shared" si="5"/>
        <v>0</v>
      </c>
      <c r="L82" s="59" t="s">
        <v>405</v>
      </c>
      <c r="M82" s="20">
        <v>0</v>
      </c>
    </row>
    <row r="83" spans="1:13" x14ac:dyDescent="0.35">
      <c r="A83" s="60" t="s">
        <v>387</v>
      </c>
      <c r="B83" s="6">
        <f t="shared" si="6"/>
        <v>0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7"/>
        <v>0</v>
      </c>
      <c r="H83" s="41">
        <f t="shared" si="4"/>
        <v>0</v>
      </c>
      <c r="I83" s="41">
        <f t="shared" si="5"/>
        <v>0</v>
      </c>
      <c r="L83" s="59" t="s">
        <v>421</v>
      </c>
      <c r="M83" s="20">
        <v>49000</v>
      </c>
    </row>
    <row r="84" spans="1:13" x14ac:dyDescent="0.35">
      <c r="A84" s="59" t="s">
        <v>389</v>
      </c>
      <c r="B84" s="6">
        <f t="shared" si="6"/>
        <v>500200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7"/>
        <v>4.62675378103913E-3</v>
      </c>
      <c r="H84" s="41">
        <f t="shared" si="4"/>
        <v>1829.5387406211794</v>
      </c>
      <c r="I84" s="41">
        <f t="shared" si="5"/>
        <v>1829.5387406211794</v>
      </c>
      <c r="L84" s="60" t="s">
        <v>423</v>
      </c>
      <c r="M84" s="20">
        <v>33100</v>
      </c>
    </row>
    <row r="85" spans="1:13" x14ac:dyDescent="0.35">
      <c r="A85" s="60" t="s">
        <v>391</v>
      </c>
      <c r="B85" s="6">
        <f t="shared" si="6"/>
        <v>0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7"/>
        <v>0</v>
      </c>
      <c r="H85" s="41">
        <f t="shared" si="4"/>
        <v>0</v>
      </c>
      <c r="I85" s="41">
        <f t="shared" si="5"/>
        <v>0</v>
      </c>
      <c r="L85" s="59" t="s">
        <v>425</v>
      </c>
      <c r="M85" s="20">
        <v>0</v>
      </c>
    </row>
    <row r="86" spans="1:13" x14ac:dyDescent="0.35">
      <c r="A86" s="59" t="s">
        <v>393</v>
      </c>
      <c r="B86" s="6">
        <f t="shared" si="6"/>
        <v>0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7"/>
        <v>0</v>
      </c>
      <c r="H86" s="41">
        <f t="shared" si="4"/>
        <v>0</v>
      </c>
      <c r="I86" s="41">
        <f t="shared" si="5"/>
        <v>0</v>
      </c>
      <c r="L86" s="60" t="s">
        <v>431</v>
      </c>
      <c r="M86" s="20">
        <v>67800</v>
      </c>
    </row>
    <row r="87" spans="1:13" x14ac:dyDescent="0.35">
      <c r="A87" s="60" t="s">
        <v>395</v>
      </c>
      <c r="B87" s="6">
        <f t="shared" si="6"/>
        <v>0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7"/>
        <v>0</v>
      </c>
      <c r="H87" s="41">
        <f t="shared" si="4"/>
        <v>0</v>
      </c>
      <c r="I87" s="41">
        <f t="shared" si="5"/>
        <v>0</v>
      </c>
      <c r="L87" s="60" t="s">
        <v>435</v>
      </c>
      <c r="M87" s="20">
        <v>0</v>
      </c>
    </row>
    <row r="88" spans="1:13" x14ac:dyDescent="0.35">
      <c r="A88" s="60" t="s">
        <v>403</v>
      </c>
      <c r="B88" s="6">
        <f t="shared" si="6"/>
        <v>0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7"/>
        <v>0</v>
      </c>
      <c r="H88" s="41">
        <f t="shared" si="4"/>
        <v>0</v>
      </c>
      <c r="I88" s="41">
        <f t="shared" si="5"/>
        <v>0</v>
      </c>
      <c r="L88" s="59" t="s">
        <v>437</v>
      </c>
      <c r="M88" s="20">
        <v>0</v>
      </c>
    </row>
    <row r="89" spans="1:13" x14ac:dyDescent="0.35">
      <c r="A89" s="60" t="s">
        <v>407</v>
      </c>
      <c r="B89" s="6">
        <f t="shared" si="6"/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L89" s="60" t="s">
        <v>439</v>
      </c>
      <c r="M89" s="20">
        <v>0</v>
      </c>
    </row>
    <row r="90" spans="1:13" x14ac:dyDescent="0.35">
      <c r="A90" s="59" t="s">
        <v>409</v>
      </c>
      <c r="B90" s="6">
        <f t="shared" si="6"/>
        <v>0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7"/>
        <v>0</v>
      </c>
      <c r="H90" s="41">
        <f t="shared" si="4"/>
        <v>0</v>
      </c>
      <c r="I90" s="41">
        <f t="shared" si="5"/>
        <v>0</v>
      </c>
      <c r="L90" s="59" t="s">
        <v>441</v>
      </c>
      <c r="M90" s="20">
        <v>0</v>
      </c>
    </row>
    <row r="91" spans="1:13" x14ac:dyDescent="0.35">
      <c r="A91" s="60" t="s">
        <v>411</v>
      </c>
      <c r="B91" s="6">
        <f t="shared" si="6"/>
        <v>0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7"/>
        <v>0</v>
      </c>
      <c r="H91" s="41">
        <f t="shared" si="4"/>
        <v>0</v>
      </c>
      <c r="I91" s="41">
        <f t="shared" si="5"/>
        <v>0</v>
      </c>
      <c r="L91" s="60" t="s">
        <v>443</v>
      </c>
      <c r="M91" s="20">
        <v>69400</v>
      </c>
    </row>
    <row r="92" spans="1:13" x14ac:dyDescent="0.35">
      <c r="A92" s="60" t="s">
        <v>419</v>
      </c>
      <c r="B92" s="6">
        <f t="shared" si="6"/>
        <v>0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7"/>
        <v>0</v>
      </c>
      <c r="H92" s="41">
        <f t="shared" si="4"/>
        <v>0</v>
      </c>
      <c r="I92" s="41">
        <f t="shared" si="5"/>
        <v>0</v>
      </c>
      <c r="L92" s="59" t="s">
        <v>445</v>
      </c>
      <c r="M92" s="20">
        <v>0</v>
      </c>
    </row>
    <row r="93" spans="1:13" x14ac:dyDescent="0.35">
      <c r="A93" s="60" t="s">
        <v>413</v>
      </c>
      <c r="B93" s="6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4"/>
        <v>0</v>
      </c>
      <c r="I93" s="41">
        <f t="shared" si="5"/>
        <v>0</v>
      </c>
      <c r="L93" s="60" t="s">
        <v>447</v>
      </c>
      <c r="M93" s="20">
        <v>135300</v>
      </c>
    </row>
    <row r="94" spans="1:13" x14ac:dyDescent="0.35">
      <c r="A94" s="60" t="s">
        <v>415</v>
      </c>
      <c r="B94" s="6">
        <f t="shared" si="6"/>
        <v>828884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7"/>
        <v>9.9904302528060424E-4</v>
      </c>
      <c r="H94" s="41">
        <f t="shared" si="4"/>
        <v>4135.7484021843702</v>
      </c>
      <c r="I94" s="41">
        <f t="shared" si="5"/>
        <v>5867.5495247872868</v>
      </c>
      <c r="L94" s="59" t="s">
        <v>449</v>
      </c>
      <c r="M94" s="20">
        <v>0</v>
      </c>
    </row>
    <row r="95" spans="1:13" x14ac:dyDescent="0.35">
      <c r="A95" s="59" t="s">
        <v>417</v>
      </c>
      <c r="B95" s="6">
        <f t="shared" si="6"/>
        <v>0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7"/>
        <v>0</v>
      </c>
      <c r="H95" s="41">
        <f t="shared" si="4"/>
        <v>0</v>
      </c>
      <c r="I95" s="41">
        <f t="shared" si="5"/>
        <v>0</v>
      </c>
      <c r="L95" s="60" t="s">
        <v>455</v>
      </c>
      <c r="M95" s="20">
        <v>2898064</v>
      </c>
    </row>
    <row r="96" spans="1:13" x14ac:dyDescent="0.35">
      <c r="A96" s="59" t="s">
        <v>405</v>
      </c>
      <c r="B96" s="6">
        <f t="shared" si="6"/>
        <v>0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7"/>
        <v>0</v>
      </c>
      <c r="H96" s="41">
        <f t="shared" si="4"/>
        <v>0</v>
      </c>
      <c r="I96" s="41">
        <f t="shared" si="5"/>
        <v>0</v>
      </c>
      <c r="L96" s="59" t="s">
        <v>457</v>
      </c>
      <c r="M96" s="20">
        <v>0</v>
      </c>
    </row>
    <row r="97" spans="1:13" x14ac:dyDescent="0.35">
      <c r="A97" s="59" t="s">
        <v>421</v>
      </c>
      <c r="B97" s="6">
        <f t="shared" si="6"/>
        <v>49000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7"/>
        <v>7.82423831548122E-5</v>
      </c>
      <c r="H97" s="41">
        <f t="shared" si="4"/>
        <v>2441.1623544301406</v>
      </c>
      <c r="I97" s="41">
        <f t="shared" si="5"/>
        <v>30138.965991233661</v>
      </c>
      <c r="L97" s="60" t="s">
        <v>459</v>
      </c>
      <c r="M97" s="20">
        <v>0</v>
      </c>
    </row>
    <row r="98" spans="1:13" x14ac:dyDescent="0.35">
      <c r="A98" s="60" t="s">
        <v>423</v>
      </c>
      <c r="B98" s="6">
        <f t="shared" si="6"/>
        <v>33100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7"/>
        <v>1.2886835151361875E-4</v>
      </c>
      <c r="H98" s="41">
        <f t="shared" si="4"/>
        <v>431.72753461324078</v>
      </c>
      <c r="I98" s="41">
        <f t="shared" si="5"/>
        <v>21308.400479819476</v>
      </c>
      <c r="L98" s="59" t="s">
        <v>461</v>
      </c>
      <c r="M98" s="20">
        <v>2392360</v>
      </c>
    </row>
    <row r="99" spans="1:13" x14ac:dyDescent="0.35">
      <c r="A99" s="59" t="s">
        <v>425</v>
      </c>
      <c r="B99" s="6">
        <f t="shared" si="6"/>
        <v>0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7"/>
        <v>0</v>
      </c>
      <c r="H99" s="41">
        <f t="shared" si="4"/>
        <v>0</v>
      </c>
      <c r="I99" s="41">
        <f t="shared" si="5"/>
        <v>0</v>
      </c>
      <c r="L99" s="60" t="s">
        <v>463</v>
      </c>
      <c r="M99" s="20">
        <v>661126</v>
      </c>
    </row>
    <row r="100" spans="1:13" x14ac:dyDescent="0.35">
      <c r="A100" s="60" t="s">
        <v>431</v>
      </c>
      <c r="B100" s="6">
        <f t="shared" si="6"/>
        <v>67800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7"/>
        <v>8.2381563658956962E-5</v>
      </c>
      <c r="H100" s="41">
        <f t="shared" si="4"/>
        <v>236.3206597092842</v>
      </c>
      <c r="I100" s="41">
        <f t="shared" si="5"/>
        <v>236.3206597092842</v>
      </c>
      <c r="L100" s="85" t="s">
        <v>467</v>
      </c>
      <c r="M100" s="86">
        <v>0</v>
      </c>
    </row>
    <row r="101" spans="1:13" x14ac:dyDescent="0.35">
      <c r="A101" s="60" t="s">
        <v>435</v>
      </c>
      <c r="B101" s="6">
        <f t="shared" si="6"/>
        <v>0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7"/>
        <v>0</v>
      </c>
      <c r="H101" s="41">
        <f t="shared" si="4"/>
        <v>0</v>
      </c>
      <c r="I101" s="41">
        <f t="shared" si="5"/>
        <v>0</v>
      </c>
      <c r="L101" s="60" t="s">
        <v>471</v>
      </c>
      <c r="M101" s="20">
        <v>0</v>
      </c>
    </row>
    <row r="102" spans="1:13" x14ac:dyDescent="0.35">
      <c r="A102" s="60" t="s">
        <v>439</v>
      </c>
      <c r="B102" s="6">
        <f t="shared" si="6"/>
        <v>0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7"/>
        <v>0</v>
      </c>
      <c r="H102" s="41">
        <f t="shared" si="4"/>
        <v>0</v>
      </c>
      <c r="I102" s="41">
        <f t="shared" si="5"/>
        <v>0</v>
      </c>
      <c r="L102" s="59" t="s">
        <v>473</v>
      </c>
      <c r="M102" s="20">
        <v>0</v>
      </c>
    </row>
    <row r="103" spans="1:13" x14ac:dyDescent="0.35">
      <c r="A103" s="59" t="s">
        <v>441</v>
      </c>
      <c r="B103" s="6">
        <f t="shared" si="6"/>
        <v>0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7"/>
        <v>0</v>
      </c>
      <c r="H103" s="41">
        <f t="shared" si="4"/>
        <v>0</v>
      </c>
      <c r="I103" s="41">
        <f t="shared" si="5"/>
        <v>0</v>
      </c>
      <c r="L103" s="60" t="s">
        <v>475</v>
      </c>
      <c r="M103" s="20">
        <v>3251880</v>
      </c>
    </row>
    <row r="104" spans="1:13" x14ac:dyDescent="0.35">
      <c r="A104" s="60" t="s">
        <v>443</v>
      </c>
      <c r="B104" s="6">
        <f t="shared" si="6"/>
        <v>69400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7"/>
        <v>6.653804514234084E-5</v>
      </c>
      <c r="H104" s="41">
        <f t="shared" si="4"/>
        <v>494.27181337777097</v>
      </c>
      <c r="I104" s="41">
        <f t="shared" si="5"/>
        <v>4928.9857458690531</v>
      </c>
      <c r="L104" s="60" t="s">
        <v>479</v>
      </c>
      <c r="M104" s="20">
        <v>0</v>
      </c>
    </row>
    <row r="105" spans="1:13" x14ac:dyDescent="0.35">
      <c r="A105" s="59" t="s">
        <v>445</v>
      </c>
      <c r="B105" s="6">
        <f t="shared" si="6"/>
        <v>0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7"/>
        <v>0</v>
      </c>
      <c r="H105" s="41">
        <f t="shared" si="4"/>
        <v>0</v>
      </c>
      <c r="I105" s="41">
        <f t="shared" si="5"/>
        <v>0</v>
      </c>
      <c r="L105" s="60" t="s">
        <v>483</v>
      </c>
      <c r="M105" s="20">
        <v>734340</v>
      </c>
    </row>
    <row r="106" spans="1:13" x14ac:dyDescent="0.35">
      <c r="A106" s="60" t="s">
        <v>447</v>
      </c>
      <c r="B106" s="6">
        <f t="shared" si="6"/>
        <v>135300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7"/>
        <v>6.9100723286010402E-5</v>
      </c>
      <c r="H106" s="41">
        <f t="shared" si="4"/>
        <v>5881.2635150290653</v>
      </c>
      <c r="I106" s="41">
        <f t="shared" si="5"/>
        <v>8542.8714235156804</v>
      </c>
      <c r="L106" s="59" t="s">
        <v>485</v>
      </c>
      <c r="M106" s="20">
        <v>0</v>
      </c>
    </row>
    <row r="107" spans="1:13" x14ac:dyDescent="0.35">
      <c r="A107" s="59" t="s">
        <v>449</v>
      </c>
      <c r="B107" s="6">
        <f t="shared" si="6"/>
        <v>0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7"/>
        <v>0</v>
      </c>
      <c r="H107" s="41">
        <f t="shared" si="4"/>
        <v>0</v>
      </c>
      <c r="I107" s="41">
        <f t="shared" si="5"/>
        <v>0</v>
      </c>
      <c r="L107" s="60" t="s">
        <v>487</v>
      </c>
      <c r="M107" s="20">
        <v>0</v>
      </c>
    </row>
    <row r="108" spans="1:13" x14ac:dyDescent="0.35">
      <c r="A108" s="59" t="s">
        <v>451</v>
      </c>
      <c r="B108" s="6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4"/>
        <v>0</v>
      </c>
      <c r="I108" s="41">
        <f t="shared" si="5"/>
        <v>0</v>
      </c>
      <c r="L108" s="60" t="s">
        <v>491</v>
      </c>
      <c r="M108" s="20">
        <v>0</v>
      </c>
    </row>
    <row r="109" spans="1:13" x14ac:dyDescent="0.35">
      <c r="A109" s="60" t="s">
        <v>455</v>
      </c>
      <c r="B109" s="6">
        <f t="shared" si="6"/>
        <v>2898064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7"/>
        <v>1.7510682479580199E-3</v>
      </c>
      <c r="H109" s="41">
        <f t="shared" si="4"/>
        <v>61070.04783866238</v>
      </c>
      <c r="I109" s="41">
        <f t="shared" si="5"/>
        <v>311472.80729665927</v>
      </c>
      <c r="L109" s="59" t="s">
        <v>493</v>
      </c>
      <c r="M109" s="20">
        <v>0</v>
      </c>
    </row>
    <row r="110" spans="1:13" x14ac:dyDescent="0.35">
      <c r="A110" s="59" t="s">
        <v>457</v>
      </c>
      <c r="B110" s="6">
        <f t="shared" si="6"/>
        <v>0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7"/>
        <v>0</v>
      </c>
      <c r="H110" s="41">
        <f t="shared" si="4"/>
        <v>0</v>
      </c>
      <c r="I110" s="41">
        <f t="shared" si="5"/>
        <v>0</v>
      </c>
      <c r="L110" s="60" t="s">
        <v>495</v>
      </c>
      <c r="M110" s="20">
        <v>0</v>
      </c>
    </row>
    <row r="111" spans="1:13" x14ac:dyDescent="0.35">
      <c r="A111" s="60" t="s">
        <v>459</v>
      </c>
      <c r="B111" s="6">
        <f t="shared" si="6"/>
        <v>0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7"/>
        <v>0</v>
      </c>
      <c r="H111" s="41">
        <f t="shared" si="4"/>
        <v>0</v>
      </c>
      <c r="I111" s="41">
        <f t="shared" si="5"/>
        <v>0</v>
      </c>
      <c r="L111" s="59" t="s">
        <v>497</v>
      </c>
      <c r="M111" s="20">
        <v>0</v>
      </c>
    </row>
    <row r="112" spans="1:13" x14ac:dyDescent="0.35">
      <c r="A112" s="59" t="s">
        <v>461</v>
      </c>
      <c r="B112" s="6">
        <f t="shared" si="6"/>
        <v>2392360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7"/>
        <v>1.1162589217150298E-3</v>
      </c>
      <c r="H112" s="41">
        <f t="shared" si="4"/>
        <v>25948.587265696315</v>
      </c>
      <c r="I112" s="41">
        <f t="shared" si="5"/>
        <v>29876.52380978403</v>
      </c>
      <c r="L112" s="61" t="s">
        <v>499</v>
      </c>
      <c r="M112" s="20">
        <v>0</v>
      </c>
    </row>
    <row r="113" spans="1:9" x14ac:dyDescent="0.35">
      <c r="A113" s="60" t="s">
        <v>463</v>
      </c>
      <c r="B113" s="6">
        <f t="shared" si="6"/>
        <v>661126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7"/>
        <v>1.0198212735697708E-3</v>
      </c>
      <c r="H113" s="41">
        <f t="shared" si="4"/>
        <v>2990.115974106568</v>
      </c>
      <c r="I113" s="41">
        <f t="shared" si="5"/>
        <v>73789.168249140756</v>
      </c>
    </row>
    <row r="114" spans="1:9" x14ac:dyDescent="0.35">
      <c r="A114" s="60" t="s">
        <v>465</v>
      </c>
      <c r="B114" s="6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6">
        <v>0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7"/>
        <v>0</v>
      </c>
      <c r="H115" s="41">
        <f t="shared" si="4"/>
        <v>0</v>
      </c>
      <c r="I115" s="41">
        <f t="shared" si="5"/>
        <v>0</v>
      </c>
    </row>
    <row r="116" spans="1:9" x14ac:dyDescent="0.35">
      <c r="A116" s="60" t="s">
        <v>471</v>
      </c>
      <c r="B116" s="6">
        <v>0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7"/>
        <v>0</v>
      </c>
      <c r="H116" s="41">
        <f t="shared" si="4"/>
        <v>0</v>
      </c>
      <c r="I116" s="41">
        <f t="shared" si="5"/>
        <v>0</v>
      </c>
    </row>
    <row r="117" spans="1:9" x14ac:dyDescent="0.35">
      <c r="A117" s="59" t="s">
        <v>473</v>
      </c>
      <c r="B117" s="6">
        <v>0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7"/>
        <v>0</v>
      </c>
      <c r="H117" s="41">
        <f t="shared" si="4"/>
        <v>0</v>
      </c>
      <c r="I117" s="41">
        <f t="shared" si="5"/>
        <v>0</v>
      </c>
    </row>
    <row r="118" spans="1:9" x14ac:dyDescent="0.35">
      <c r="A118" s="60" t="s">
        <v>475</v>
      </c>
      <c r="B118" s="20">
        <v>3251880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7"/>
        <v>5.1667867343846144E-3</v>
      </c>
      <c r="H118" s="41">
        <f t="shared" si="4"/>
        <v>52947.277408587928</v>
      </c>
      <c r="I118" s="41">
        <f t="shared" si="5"/>
        <v>71671.55753039573</v>
      </c>
    </row>
    <row r="119" spans="1:9" x14ac:dyDescent="0.35">
      <c r="A119" s="60" t="s">
        <v>477</v>
      </c>
      <c r="B119" s="6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6">
        <v>0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7"/>
        <v>0</v>
      </c>
      <c r="H120" s="41">
        <f t="shared" si="4"/>
        <v>0</v>
      </c>
      <c r="I120" s="41">
        <f t="shared" si="5"/>
        <v>0</v>
      </c>
    </row>
    <row r="121" spans="1:9" x14ac:dyDescent="0.35">
      <c r="A121" s="60" t="s">
        <v>481</v>
      </c>
      <c r="B121" s="6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20">
        <v>734340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7"/>
        <v>3.4983352324080273E-3</v>
      </c>
      <c r="H122" s="41">
        <f t="shared" si="4"/>
        <v>2883.3523868973243</v>
      </c>
      <c r="I122" s="41">
        <f t="shared" si="5"/>
        <v>43752.653739504101</v>
      </c>
    </row>
    <row r="123" spans="1:9" x14ac:dyDescent="0.35">
      <c r="A123" s="59" t="s">
        <v>485</v>
      </c>
      <c r="B123" s="6"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6">
        <v>0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7"/>
        <v>0</v>
      </c>
      <c r="H124" s="41">
        <f t="shared" si="4"/>
        <v>0</v>
      </c>
      <c r="I124" s="41">
        <f t="shared" si="5"/>
        <v>0</v>
      </c>
    </row>
    <row r="125" spans="1:9" x14ac:dyDescent="0.35">
      <c r="A125" s="60" t="s">
        <v>489</v>
      </c>
      <c r="B125" s="6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6">
        <v>0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7"/>
        <v>0</v>
      </c>
      <c r="H126" s="41">
        <f t="shared" si="4"/>
        <v>0</v>
      </c>
      <c r="I126" s="41">
        <f t="shared" si="5"/>
        <v>0</v>
      </c>
    </row>
    <row r="127" spans="1:9" x14ac:dyDescent="0.35">
      <c r="A127" s="59" t="s">
        <v>493</v>
      </c>
      <c r="B127" s="6">
        <v>0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7"/>
        <v>0</v>
      </c>
      <c r="H127" s="41">
        <f t="shared" si="4"/>
        <v>0</v>
      </c>
      <c r="I127" s="41">
        <f t="shared" si="5"/>
        <v>0</v>
      </c>
    </row>
    <row r="128" spans="1:9" x14ac:dyDescent="0.35">
      <c r="A128" s="60" t="s">
        <v>495</v>
      </c>
      <c r="B128" s="6">
        <v>0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7"/>
        <v>0</v>
      </c>
      <c r="H128" s="41">
        <f t="shared" si="4"/>
        <v>0</v>
      </c>
      <c r="I128" s="41">
        <f t="shared" si="5"/>
        <v>0</v>
      </c>
    </row>
    <row r="129" spans="1:9" x14ac:dyDescent="0.35">
      <c r="A129" s="59" t="s">
        <v>497</v>
      </c>
      <c r="B129" s="6">
        <v>0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7"/>
        <v>0</v>
      </c>
      <c r="H129" s="41">
        <f t="shared" si="4"/>
        <v>0</v>
      </c>
      <c r="I129" s="41">
        <f t="shared" si="5"/>
        <v>0</v>
      </c>
    </row>
    <row r="130" spans="1:9" x14ac:dyDescent="0.35">
      <c r="A130" s="61" t="s">
        <v>499</v>
      </c>
      <c r="B130" s="6">
        <v>0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7"/>
        <v>0</v>
      </c>
      <c r="H130" s="41">
        <f t="shared" si="4"/>
        <v>0</v>
      </c>
      <c r="I130" s="41">
        <f t="shared" si="5"/>
        <v>0</v>
      </c>
    </row>
    <row r="132" spans="1:9" x14ac:dyDescent="0.35">
      <c r="B132" s="6">
        <f>SUM(B2:B130)</f>
        <v>21073231</v>
      </c>
      <c r="E132" s="105">
        <f>SUM(E2:E130)</f>
        <v>1912403892</v>
      </c>
      <c r="F132" s="105">
        <f t="shared" ref="F132:J132" si="8">SUM(F2:F130)</f>
        <v>10037135974</v>
      </c>
      <c r="G132" s="105">
        <f t="shared" si="8"/>
        <v>2.85562524755393E-2</v>
      </c>
      <c r="H132" s="106">
        <f t="shared" si="8"/>
        <v>230999.4604457143</v>
      </c>
      <c r="I132" s="106">
        <f t="shared" si="8"/>
        <v>983839.44786269974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7978-6971-410D-876D-FB1485219696}">
  <dimension ref="A1:J157"/>
  <sheetViews>
    <sheetView topLeftCell="A32" workbookViewId="0">
      <selection activeCell="A46" sqref="A46"/>
    </sheetView>
  </sheetViews>
  <sheetFormatPr defaultRowHeight="14.5" x14ac:dyDescent="0.35"/>
  <cols>
    <col min="1" max="1" width="32.36328125" bestFit="1" customWidth="1"/>
    <col min="2" max="2" width="22.36328125" bestFit="1" customWidth="1"/>
    <col min="3" max="3" width="16.7265625" customWidth="1"/>
    <col min="4" max="4" width="15.36328125" bestFit="1" customWidth="1"/>
    <col min="5" max="6" width="13" bestFit="1" customWidth="1"/>
    <col min="7" max="7" width="12.6328125" style="42" bestFit="1" customWidth="1"/>
    <col min="8" max="8" width="10.90625" customWidth="1"/>
    <col min="9" max="9" width="16.453125" style="42" bestFit="1" customWidth="1"/>
    <col min="10" max="10" width="12.6328125" style="42" bestFit="1" customWidth="1"/>
  </cols>
  <sheetData>
    <row r="1" spans="1:10" ht="43.5" x14ac:dyDescent="0.35">
      <c r="A1" s="39" t="s">
        <v>188</v>
      </c>
      <c r="B1" s="39" t="s">
        <v>189</v>
      </c>
      <c r="C1" s="39" t="s">
        <v>190</v>
      </c>
      <c r="D1" s="39" t="s">
        <v>502</v>
      </c>
      <c r="E1" s="39" t="s">
        <v>501</v>
      </c>
      <c r="F1" s="39" t="s">
        <v>1126</v>
      </c>
      <c r="G1" s="70" t="s">
        <v>1131</v>
      </c>
      <c r="H1" s="39" t="s">
        <v>1132</v>
      </c>
      <c r="I1" s="70" t="s">
        <v>1133</v>
      </c>
      <c r="J1" s="70" t="s">
        <v>1134</v>
      </c>
    </row>
    <row r="2" spans="1:10" x14ac:dyDescent="0.35">
      <c r="A2" s="36" t="s">
        <v>191</v>
      </c>
      <c r="B2" s="37" t="s">
        <v>192</v>
      </c>
      <c r="C2" s="37">
        <v>45428.061999999998</v>
      </c>
      <c r="D2" s="37">
        <v>50657.583999999995</v>
      </c>
      <c r="E2" s="38">
        <v>40277.983999999997</v>
      </c>
      <c r="F2" s="38">
        <f>VLOOKUP(A2,Price!B:C,2,TRUE)</f>
        <v>28.76</v>
      </c>
      <c r="G2" s="71" t="s">
        <v>1135</v>
      </c>
      <c r="H2" s="37">
        <v>1</v>
      </c>
      <c r="I2" s="72">
        <f t="shared" ref="I2:I33" si="0">C2*H2</f>
        <v>45428.061999999998</v>
      </c>
      <c r="J2" s="71">
        <f t="shared" ref="J2:J33" si="1">F2*H2</f>
        <v>28.76</v>
      </c>
    </row>
    <row r="3" spans="1:10" x14ac:dyDescent="0.35">
      <c r="A3" s="24" t="s">
        <v>193</v>
      </c>
      <c r="B3" s="25" t="s">
        <v>194</v>
      </c>
      <c r="C3" s="25"/>
      <c r="D3" s="25">
        <v>0</v>
      </c>
      <c r="E3" s="26">
        <v>0</v>
      </c>
      <c r="F3" s="26">
        <f>VLOOKUP(A3,Price!B:C,2,TRUE)</f>
        <v>0</v>
      </c>
      <c r="G3" s="73" t="s">
        <v>1135</v>
      </c>
      <c r="H3" s="25">
        <v>1</v>
      </c>
      <c r="I3" s="74">
        <f t="shared" si="0"/>
        <v>0</v>
      </c>
      <c r="J3" s="73">
        <f t="shared" si="1"/>
        <v>0</v>
      </c>
    </row>
    <row r="4" spans="1:10" x14ac:dyDescent="0.35">
      <c r="A4" s="21" t="s">
        <v>195</v>
      </c>
      <c r="B4" s="22" t="s">
        <v>196</v>
      </c>
      <c r="C4" s="22">
        <v>57212.119700000003</v>
      </c>
      <c r="D4" s="22">
        <v>34200</v>
      </c>
      <c r="E4" s="23">
        <v>26500</v>
      </c>
      <c r="F4" s="23">
        <f>VLOOKUP(A4,Price!B:C,2,TRUE)</f>
        <v>232.73</v>
      </c>
      <c r="G4" s="75" t="s">
        <v>1135</v>
      </c>
      <c r="H4" s="22">
        <v>1</v>
      </c>
      <c r="I4" s="76">
        <f t="shared" si="0"/>
        <v>57212.119700000003</v>
      </c>
      <c r="J4" s="75">
        <f t="shared" si="1"/>
        <v>232.73</v>
      </c>
    </row>
    <row r="5" spans="1:10" x14ac:dyDescent="0.35">
      <c r="A5" s="24" t="s">
        <v>197</v>
      </c>
      <c r="B5" s="25" t="s">
        <v>198</v>
      </c>
      <c r="C5" s="25"/>
      <c r="D5" s="25">
        <v>0</v>
      </c>
      <c r="E5" s="26">
        <v>0</v>
      </c>
      <c r="F5" s="26">
        <f>VLOOKUP(A5,Price!B:C,2,TRUE)</f>
        <v>0</v>
      </c>
      <c r="G5" s="73" t="s">
        <v>1136</v>
      </c>
      <c r="H5" s="25">
        <v>0.73856200000000005</v>
      </c>
      <c r="I5" s="74">
        <f t="shared" si="0"/>
        <v>0</v>
      </c>
      <c r="J5" s="73">
        <f t="shared" si="1"/>
        <v>0</v>
      </c>
    </row>
    <row r="6" spans="1:10" x14ac:dyDescent="0.35">
      <c r="A6" s="21" t="s">
        <v>199</v>
      </c>
      <c r="B6" s="22" t="s">
        <v>200</v>
      </c>
      <c r="C6" s="22"/>
      <c r="D6" s="22">
        <v>0</v>
      </c>
      <c r="E6" s="23">
        <v>0</v>
      </c>
      <c r="F6" s="23">
        <f>VLOOKUP(A6,Price!B:C,2,TRUE)</f>
        <v>0</v>
      </c>
      <c r="G6" s="75" t="s">
        <v>1136</v>
      </c>
      <c r="H6" s="22">
        <v>0.73856200000000005</v>
      </c>
      <c r="I6" s="76">
        <f t="shared" si="0"/>
        <v>0</v>
      </c>
      <c r="J6" s="75">
        <f t="shared" si="1"/>
        <v>0</v>
      </c>
    </row>
    <row r="7" spans="1:10" x14ac:dyDescent="0.35">
      <c r="A7" s="24" t="s">
        <v>201</v>
      </c>
      <c r="B7" s="25" t="s">
        <v>202</v>
      </c>
      <c r="C7" s="25"/>
      <c r="D7" s="25">
        <v>0</v>
      </c>
      <c r="E7" s="26">
        <v>0</v>
      </c>
      <c r="F7" s="26">
        <f>VLOOKUP(A7,Price!B:C,2,TRUE)</f>
        <v>0</v>
      </c>
      <c r="G7" s="73" t="s">
        <v>1135</v>
      </c>
      <c r="H7" s="25">
        <v>1</v>
      </c>
      <c r="I7" s="74">
        <f t="shared" si="0"/>
        <v>0</v>
      </c>
      <c r="J7" s="73">
        <f t="shared" si="1"/>
        <v>0</v>
      </c>
    </row>
    <row r="8" spans="1:10" x14ac:dyDescent="0.35">
      <c r="A8" s="21" t="s">
        <v>203</v>
      </c>
      <c r="B8" s="22" t="s">
        <v>204</v>
      </c>
      <c r="C8" s="22">
        <v>22579.161499999998</v>
      </c>
      <c r="D8" s="22">
        <v>13233.851999999999</v>
      </c>
      <c r="E8" s="23">
        <v>13233.851999999999</v>
      </c>
      <c r="F8" s="23">
        <f>VLOOKUP(A8,Price!B:C,2,TRUE)</f>
        <v>55.21</v>
      </c>
      <c r="G8" s="75" t="s">
        <v>1135</v>
      </c>
      <c r="H8" s="22">
        <v>1</v>
      </c>
      <c r="I8" s="76">
        <f t="shared" si="0"/>
        <v>22579.161499999998</v>
      </c>
      <c r="J8" s="75">
        <f t="shared" si="1"/>
        <v>55.21</v>
      </c>
    </row>
    <row r="9" spans="1:10" x14ac:dyDescent="0.35">
      <c r="A9" s="24" t="s">
        <v>205</v>
      </c>
      <c r="B9" s="25" t="s">
        <v>206</v>
      </c>
      <c r="C9" s="25">
        <v>16904.47</v>
      </c>
      <c r="D9" s="25">
        <v>16235.456</v>
      </c>
      <c r="E9" s="26">
        <v>2010.9560000000001</v>
      </c>
      <c r="F9" s="26">
        <f>VLOOKUP(A9,Price!B:C,2,TRUE)</f>
        <v>23.38</v>
      </c>
      <c r="G9" s="73" t="s">
        <v>1136</v>
      </c>
      <c r="H9" s="25">
        <v>0.73856200000000005</v>
      </c>
      <c r="I9" s="74">
        <f t="shared" si="0"/>
        <v>12484.999172140002</v>
      </c>
      <c r="J9" s="73">
        <f t="shared" si="1"/>
        <v>17.267579560000001</v>
      </c>
    </row>
    <row r="10" spans="1:10" x14ac:dyDescent="0.35">
      <c r="A10" s="21" t="s">
        <v>207</v>
      </c>
      <c r="B10" s="22" t="s">
        <v>208</v>
      </c>
      <c r="C10" s="22">
        <v>175056.0618</v>
      </c>
      <c r="D10" s="22">
        <v>117640</v>
      </c>
      <c r="E10" s="23">
        <v>117640</v>
      </c>
      <c r="F10" s="23">
        <f>VLOOKUP(A10,Price!B:C,2,TRUE)</f>
        <v>4.47</v>
      </c>
      <c r="G10" s="75" t="s">
        <v>1137</v>
      </c>
      <c r="H10" s="22">
        <v>0.144737</v>
      </c>
      <c r="I10" s="76">
        <f t="shared" si="0"/>
        <v>25337.089216746601</v>
      </c>
      <c r="J10" s="75">
        <f t="shared" si="1"/>
        <v>0.64697439000000001</v>
      </c>
    </row>
    <row r="11" spans="1:10" x14ac:dyDescent="0.35">
      <c r="A11" s="24" t="s">
        <v>209</v>
      </c>
      <c r="B11" s="25" t="s">
        <v>210</v>
      </c>
      <c r="C11" s="25">
        <v>175056.0618</v>
      </c>
      <c r="D11" s="25">
        <v>117640</v>
      </c>
      <c r="E11" s="26">
        <v>117640</v>
      </c>
      <c r="F11" s="26">
        <f>VLOOKUP(A11,Price!B:C,2,TRUE)</f>
        <v>3.32</v>
      </c>
      <c r="G11" s="73" t="s">
        <v>1137</v>
      </c>
      <c r="H11" s="25">
        <v>0.144737</v>
      </c>
      <c r="I11" s="74">
        <f t="shared" si="0"/>
        <v>25337.089216746601</v>
      </c>
      <c r="J11" s="73">
        <f t="shared" si="1"/>
        <v>0.48052684000000001</v>
      </c>
    </row>
    <row r="12" spans="1:10" x14ac:dyDescent="0.35">
      <c r="A12" s="21" t="s">
        <v>211</v>
      </c>
      <c r="B12" s="22" t="s">
        <v>212</v>
      </c>
      <c r="C12" s="22">
        <v>37888.684000000001</v>
      </c>
      <c r="D12" s="22">
        <v>46495.321000000004</v>
      </c>
      <c r="E12" s="23">
        <v>25011.622000000003</v>
      </c>
      <c r="F12" s="23">
        <f>VLOOKUP(A12,Price!B:C,2,TRUE)</f>
        <v>88.92</v>
      </c>
      <c r="G12" s="75" t="s">
        <v>1135</v>
      </c>
      <c r="H12" s="22">
        <v>1</v>
      </c>
      <c r="I12" s="76">
        <f t="shared" si="0"/>
        <v>37888.684000000001</v>
      </c>
      <c r="J12" s="75">
        <f t="shared" si="1"/>
        <v>88.92</v>
      </c>
    </row>
    <row r="13" spans="1:10" x14ac:dyDescent="0.35">
      <c r="A13" s="24" t="s">
        <v>213</v>
      </c>
      <c r="B13" s="25" t="s">
        <v>214</v>
      </c>
      <c r="C13" s="25">
        <v>89855.784400000004</v>
      </c>
      <c r="D13" s="25">
        <v>93222.68299999999</v>
      </c>
      <c r="E13" s="26">
        <v>51463.483999999989</v>
      </c>
      <c r="F13" s="26">
        <f>VLOOKUP(A13,Price!B:C,2,TRUE)</f>
        <v>94.95</v>
      </c>
      <c r="G13" s="73" t="s">
        <v>1135</v>
      </c>
      <c r="H13" s="25">
        <v>1</v>
      </c>
      <c r="I13" s="74">
        <f t="shared" si="0"/>
        <v>89855.784400000004</v>
      </c>
      <c r="J13" s="73">
        <f t="shared" si="1"/>
        <v>94.95</v>
      </c>
    </row>
    <row r="14" spans="1:10" x14ac:dyDescent="0.35">
      <c r="A14" s="21" t="s">
        <v>215</v>
      </c>
      <c r="B14" s="22" t="s">
        <v>216</v>
      </c>
      <c r="C14" s="22">
        <v>13059.625</v>
      </c>
      <c r="D14" s="22">
        <v>1877.921</v>
      </c>
      <c r="E14" s="23">
        <v>1877.921</v>
      </c>
      <c r="F14" s="23">
        <f>VLOOKUP(A14,Price!B:C,2,TRUE)</f>
        <v>18.25</v>
      </c>
      <c r="G14" s="75" t="s">
        <v>1136</v>
      </c>
      <c r="H14" s="22">
        <v>0.73856200000000005</v>
      </c>
      <c r="I14" s="76">
        <f t="shared" si="0"/>
        <v>9645.3427592500011</v>
      </c>
      <c r="J14" s="75">
        <f t="shared" si="1"/>
        <v>13.478756500000001</v>
      </c>
    </row>
    <row r="15" spans="1:10" x14ac:dyDescent="0.35">
      <c r="A15" s="24" t="s">
        <v>217</v>
      </c>
      <c r="B15" s="25" t="s">
        <v>218</v>
      </c>
      <c r="C15" s="25">
        <v>17964.615099999999</v>
      </c>
      <c r="D15" s="25">
        <v>25551</v>
      </c>
      <c r="E15" s="26">
        <v>1040</v>
      </c>
      <c r="F15" s="26">
        <f>VLOOKUP(A15,Price!B:C,2,TRUE)</f>
        <v>42.38</v>
      </c>
      <c r="G15" s="73" t="s">
        <v>1136</v>
      </c>
      <c r="H15" s="25">
        <v>0.73856200000000005</v>
      </c>
      <c r="I15" s="74">
        <f t="shared" si="0"/>
        <v>13267.982057486201</v>
      </c>
      <c r="J15" s="73">
        <f t="shared" si="1"/>
        <v>31.300257560000006</v>
      </c>
    </row>
    <row r="16" spans="1:10" x14ac:dyDescent="0.35">
      <c r="A16" s="21" t="s">
        <v>219</v>
      </c>
      <c r="B16" s="22" t="s">
        <v>220</v>
      </c>
      <c r="C16" s="22">
        <v>1457.5744999999999</v>
      </c>
      <c r="D16" s="22">
        <v>920.91200000000003</v>
      </c>
      <c r="E16" s="23">
        <v>920.91200000000003</v>
      </c>
      <c r="F16" s="23">
        <f>VLOOKUP(A16,Price!B:C,2,TRUE)</f>
        <v>2.41</v>
      </c>
      <c r="G16" s="75" t="s">
        <v>1136</v>
      </c>
      <c r="H16" s="22">
        <v>0.73856200000000005</v>
      </c>
      <c r="I16" s="76">
        <f t="shared" si="0"/>
        <v>1076.5091378690001</v>
      </c>
      <c r="J16" s="75">
        <f t="shared" si="1"/>
        <v>1.7799344200000002</v>
      </c>
    </row>
    <row r="17" spans="1:10" x14ac:dyDescent="0.35">
      <c r="A17" s="24" t="s">
        <v>221</v>
      </c>
      <c r="B17" s="25" t="s">
        <v>222</v>
      </c>
      <c r="C17" s="25"/>
      <c r="D17" s="25">
        <v>95.834999999999994</v>
      </c>
      <c r="E17" s="26">
        <v>88.870999999999995</v>
      </c>
      <c r="F17" s="26">
        <f>VLOOKUP(A17,Price!B:C,2,TRUE)</f>
        <v>125.49</v>
      </c>
      <c r="G17" s="73" t="s">
        <v>1136</v>
      </c>
      <c r="H17" s="25">
        <v>0.73856200000000005</v>
      </c>
      <c r="I17" s="74">
        <f t="shared" si="0"/>
        <v>0</v>
      </c>
      <c r="J17" s="73">
        <f t="shared" si="1"/>
        <v>92.682145380000009</v>
      </c>
    </row>
    <row r="18" spans="1:10" x14ac:dyDescent="0.35">
      <c r="A18" s="21" t="s">
        <v>223</v>
      </c>
      <c r="B18" s="22" t="s">
        <v>224</v>
      </c>
      <c r="C18" s="22"/>
      <c r="D18" s="22">
        <v>109.286</v>
      </c>
      <c r="E18" s="23">
        <v>98.778999999999996</v>
      </c>
      <c r="F18" s="23">
        <f>VLOOKUP(A18,Price!B:C,2,TRUE)</f>
        <v>65.91</v>
      </c>
      <c r="G18" s="75" t="s">
        <v>1136</v>
      </c>
      <c r="H18" s="22">
        <v>0.73856200000000005</v>
      </c>
      <c r="I18" s="76">
        <f t="shared" si="0"/>
        <v>0</v>
      </c>
      <c r="J18" s="75">
        <f t="shared" si="1"/>
        <v>48.678621419999999</v>
      </c>
    </row>
    <row r="19" spans="1:10" x14ac:dyDescent="0.35">
      <c r="A19" s="24" t="s">
        <v>225</v>
      </c>
      <c r="B19" s="25" t="s">
        <v>226</v>
      </c>
      <c r="C19" s="25">
        <v>343.38869999999997</v>
      </c>
      <c r="D19" s="25">
        <v>0</v>
      </c>
      <c r="E19" s="26">
        <v>0</v>
      </c>
      <c r="F19" s="26">
        <f>VLOOKUP(A19,Price!B:C,2,TRUE)</f>
        <v>9.7100000000000009</v>
      </c>
      <c r="G19" s="73" t="s">
        <v>1135</v>
      </c>
      <c r="H19" s="25">
        <v>1</v>
      </c>
      <c r="I19" s="74">
        <f t="shared" si="0"/>
        <v>343.38869999999997</v>
      </c>
      <c r="J19" s="73">
        <f t="shared" si="1"/>
        <v>9.7100000000000009</v>
      </c>
    </row>
    <row r="20" spans="1:10" x14ac:dyDescent="0.35">
      <c r="A20" s="21" t="s">
        <v>227</v>
      </c>
      <c r="B20" s="22" t="s">
        <v>228</v>
      </c>
      <c r="C20" s="22">
        <v>4244.8774000000003</v>
      </c>
      <c r="D20" s="22">
        <v>1091.0319999999999</v>
      </c>
      <c r="E20" s="23">
        <v>1091.0319999999999</v>
      </c>
      <c r="F20" s="23">
        <f>VLOOKUP(A20,Price!B:C,2,TRUE)</f>
        <v>6.08</v>
      </c>
      <c r="G20" s="75" t="s">
        <v>1136</v>
      </c>
      <c r="H20" s="22">
        <v>0.73856200000000005</v>
      </c>
      <c r="I20" s="76">
        <f t="shared" si="0"/>
        <v>3135.1051422988003</v>
      </c>
      <c r="J20" s="75">
        <f t="shared" si="1"/>
        <v>4.4904569600000004</v>
      </c>
    </row>
    <row r="21" spans="1:10" x14ac:dyDescent="0.35">
      <c r="A21" s="24" t="s">
        <v>229</v>
      </c>
      <c r="B21" s="25" t="s">
        <v>230</v>
      </c>
      <c r="C21" s="25">
        <v>329576.9142</v>
      </c>
      <c r="D21" s="25">
        <v>0</v>
      </c>
      <c r="E21" s="26">
        <v>0</v>
      </c>
      <c r="F21" s="26">
        <f>VLOOKUP(A21,Price!B:C,2,TRUE)</f>
        <v>468711</v>
      </c>
      <c r="G21" s="73" t="s">
        <v>1135</v>
      </c>
      <c r="H21" s="25">
        <v>1</v>
      </c>
      <c r="I21" s="74">
        <f t="shared" si="0"/>
        <v>329576.9142</v>
      </c>
      <c r="J21" s="73">
        <f t="shared" si="1"/>
        <v>468711</v>
      </c>
    </row>
    <row r="22" spans="1:10" x14ac:dyDescent="0.35">
      <c r="A22" s="21" t="s">
        <v>231</v>
      </c>
      <c r="B22" s="22" t="s">
        <v>232</v>
      </c>
      <c r="C22" s="22">
        <v>329576.9142</v>
      </c>
      <c r="D22" s="22">
        <v>0</v>
      </c>
      <c r="E22" s="23">
        <v>0</v>
      </c>
      <c r="F22" s="23">
        <f>VLOOKUP(A22,Price!B:C,2,TRUE)</f>
        <v>308.89999999999998</v>
      </c>
      <c r="G22" s="75" t="s">
        <v>1135</v>
      </c>
      <c r="H22" s="22">
        <v>1</v>
      </c>
      <c r="I22" s="76">
        <f t="shared" si="0"/>
        <v>329576.9142</v>
      </c>
      <c r="J22" s="75">
        <f t="shared" si="1"/>
        <v>308.89999999999998</v>
      </c>
    </row>
    <row r="23" spans="1:10" x14ac:dyDescent="0.35">
      <c r="A23" s="24" t="s">
        <v>233</v>
      </c>
      <c r="B23" s="25" t="s">
        <v>234</v>
      </c>
      <c r="C23" s="25">
        <v>955.625</v>
      </c>
      <c r="D23" s="25">
        <v>0</v>
      </c>
      <c r="E23" s="26">
        <v>0</v>
      </c>
      <c r="F23" s="26">
        <f>VLOOKUP(A23,Price!B:C,2,TRUE)</f>
        <v>8</v>
      </c>
      <c r="G23" s="73" t="s">
        <v>1135</v>
      </c>
      <c r="H23" s="25">
        <v>1</v>
      </c>
      <c r="I23" s="74">
        <f t="shared" si="0"/>
        <v>955.625</v>
      </c>
      <c r="J23" s="73">
        <f t="shared" si="1"/>
        <v>8</v>
      </c>
    </row>
    <row r="24" spans="1:10" x14ac:dyDescent="0.35">
      <c r="A24" s="21" t="s">
        <v>235</v>
      </c>
      <c r="B24" s="22" t="s">
        <v>236</v>
      </c>
      <c r="C24" s="22">
        <v>2654.3242</v>
      </c>
      <c r="D24" s="22">
        <v>382.82299999999998</v>
      </c>
      <c r="E24" s="23">
        <v>382.82299999999998</v>
      </c>
      <c r="F24" s="23">
        <f>VLOOKUP(A24,Price!B:C,2,TRUE)</f>
        <v>9.43</v>
      </c>
      <c r="G24" s="75" t="s">
        <v>1136</v>
      </c>
      <c r="H24" s="22">
        <v>0.73856200000000005</v>
      </c>
      <c r="I24" s="76">
        <f t="shared" si="0"/>
        <v>1960.3829898004001</v>
      </c>
      <c r="J24" s="75">
        <f t="shared" si="1"/>
        <v>6.9646396600000005</v>
      </c>
    </row>
    <row r="25" spans="1:10" x14ac:dyDescent="0.35">
      <c r="A25" s="24" t="s">
        <v>237</v>
      </c>
      <c r="B25" s="25" t="s">
        <v>238</v>
      </c>
      <c r="C25" s="25">
        <v>144148.1685</v>
      </c>
      <c r="D25" s="25">
        <v>339200</v>
      </c>
      <c r="E25" s="26">
        <v>32500</v>
      </c>
      <c r="F25" s="26">
        <f>VLOOKUP(A25,Price!B:C,2,TRUE)</f>
        <v>474.9</v>
      </c>
      <c r="G25" s="73" t="s">
        <v>1135</v>
      </c>
      <c r="H25" s="25">
        <v>1</v>
      </c>
      <c r="I25" s="74">
        <f t="shared" si="0"/>
        <v>144148.1685</v>
      </c>
      <c r="J25" s="73">
        <f t="shared" si="1"/>
        <v>474.9</v>
      </c>
    </row>
    <row r="26" spans="1:10" x14ac:dyDescent="0.35">
      <c r="A26" s="21" t="s">
        <v>239</v>
      </c>
      <c r="B26" s="22" t="s">
        <v>240</v>
      </c>
      <c r="C26" s="22"/>
      <c r="D26" s="22">
        <v>0</v>
      </c>
      <c r="E26" s="23">
        <v>0</v>
      </c>
      <c r="F26" s="23">
        <f>VLOOKUP(A26,Price!B:C,2,TRUE)</f>
        <v>0</v>
      </c>
      <c r="G26" s="75" t="s">
        <v>1136</v>
      </c>
      <c r="H26" s="22">
        <v>0.73856200000000005</v>
      </c>
      <c r="I26" s="76">
        <f t="shared" si="0"/>
        <v>0</v>
      </c>
      <c r="J26" s="75">
        <f t="shared" si="1"/>
        <v>0</v>
      </c>
    </row>
    <row r="27" spans="1:10" x14ac:dyDescent="0.35">
      <c r="A27" s="24" t="s">
        <v>241</v>
      </c>
      <c r="B27" s="25" t="s">
        <v>242</v>
      </c>
      <c r="C27" s="25">
        <v>364172.96590000001</v>
      </c>
      <c r="D27" s="25">
        <v>13.582000000000001</v>
      </c>
      <c r="E27" s="26">
        <v>2.6370000000000005</v>
      </c>
      <c r="F27" s="26">
        <f>VLOOKUP(A27,Price!B:C,2,TRUE)</f>
        <v>42.58</v>
      </c>
      <c r="G27" s="73" t="s">
        <v>1136</v>
      </c>
      <c r="H27" s="25">
        <v>0.73856200000000005</v>
      </c>
      <c r="I27" s="74">
        <f t="shared" si="0"/>
        <v>268964.31404103583</v>
      </c>
      <c r="J27" s="73">
        <f t="shared" si="1"/>
        <v>31.447969960000002</v>
      </c>
    </row>
    <row r="28" spans="1:10" x14ac:dyDescent="0.35">
      <c r="A28" s="21" t="s">
        <v>243</v>
      </c>
      <c r="B28" s="22" t="s">
        <v>244</v>
      </c>
      <c r="C28" s="22"/>
      <c r="D28" s="22">
        <v>0</v>
      </c>
      <c r="E28" s="23">
        <v>0</v>
      </c>
      <c r="F28" s="23">
        <f>VLOOKUP(A28,Price!B:C,2,TRUE)</f>
        <v>0</v>
      </c>
      <c r="G28" s="75" t="s">
        <v>1136</v>
      </c>
      <c r="H28" s="22">
        <v>0.73856200000000005</v>
      </c>
      <c r="I28" s="76">
        <f t="shared" si="0"/>
        <v>0</v>
      </c>
      <c r="J28" s="75">
        <f t="shared" si="1"/>
        <v>0</v>
      </c>
    </row>
    <row r="29" spans="1:10" x14ac:dyDescent="0.35">
      <c r="A29" s="24" t="s">
        <v>245</v>
      </c>
      <c r="B29" s="25" t="s">
        <v>246</v>
      </c>
      <c r="C29" s="25"/>
      <c r="D29" s="25">
        <v>67.531000000000006</v>
      </c>
      <c r="E29" s="26">
        <v>49.765000000000008</v>
      </c>
      <c r="F29" s="26">
        <f>VLOOKUP(A29,Price!B:C,2,TRUE)</f>
        <v>61.87</v>
      </c>
      <c r="G29" s="73" t="s">
        <v>1136</v>
      </c>
      <c r="H29" s="25">
        <v>0.73856200000000005</v>
      </c>
      <c r="I29" s="74">
        <f t="shared" si="0"/>
        <v>0</v>
      </c>
      <c r="J29" s="73">
        <f t="shared" si="1"/>
        <v>45.694830940000003</v>
      </c>
    </row>
    <row r="30" spans="1:10" x14ac:dyDescent="0.35">
      <c r="A30" s="21" t="s">
        <v>247</v>
      </c>
      <c r="B30" s="22" t="s">
        <v>248</v>
      </c>
      <c r="C30" s="22"/>
      <c r="D30" s="22">
        <v>0</v>
      </c>
      <c r="E30" s="23">
        <v>0</v>
      </c>
      <c r="F30" s="23">
        <f>VLOOKUP(A30,Price!B:C,2,TRUE)</f>
        <v>0</v>
      </c>
      <c r="G30" s="75" t="s">
        <v>1136</v>
      </c>
      <c r="H30" s="22">
        <v>0.73856200000000005</v>
      </c>
      <c r="I30" s="76">
        <f t="shared" si="0"/>
        <v>0</v>
      </c>
      <c r="J30" s="75">
        <f t="shared" si="1"/>
        <v>0</v>
      </c>
    </row>
    <row r="31" spans="1:10" x14ac:dyDescent="0.35">
      <c r="A31" s="24" t="s">
        <v>249</v>
      </c>
      <c r="B31" s="25" t="s">
        <v>250</v>
      </c>
      <c r="C31" s="25"/>
      <c r="D31" s="25">
        <v>0</v>
      </c>
      <c r="E31" s="26">
        <v>0</v>
      </c>
      <c r="F31" s="26">
        <f>VLOOKUP(A31,Price!B:C,2,TRUE)</f>
        <v>0</v>
      </c>
      <c r="G31" s="73" t="s">
        <v>1136</v>
      </c>
      <c r="H31" s="25">
        <v>0.73856200000000005</v>
      </c>
      <c r="I31" s="74">
        <f t="shared" si="0"/>
        <v>0</v>
      </c>
      <c r="J31" s="73">
        <f t="shared" si="1"/>
        <v>0</v>
      </c>
    </row>
    <row r="32" spans="1:10" x14ac:dyDescent="0.35">
      <c r="A32" s="21" t="s">
        <v>251</v>
      </c>
      <c r="B32" s="22" t="s">
        <v>252</v>
      </c>
      <c r="C32" s="22">
        <v>94481.200800000006</v>
      </c>
      <c r="D32" s="22">
        <v>150449.75</v>
      </c>
      <c r="E32" s="23">
        <v>26335.75</v>
      </c>
      <c r="F32" s="23">
        <f>VLOOKUP(A32,Price!B:C,2,TRUE)</f>
        <v>75.19</v>
      </c>
      <c r="G32" s="75" t="s">
        <v>1136</v>
      </c>
      <c r="H32" s="22">
        <v>0.73856200000000005</v>
      </c>
      <c r="I32" s="76">
        <f t="shared" si="0"/>
        <v>69780.224625249612</v>
      </c>
      <c r="J32" s="75">
        <f t="shared" si="1"/>
        <v>55.532476780000003</v>
      </c>
    </row>
    <row r="33" spans="1:10" x14ac:dyDescent="0.35">
      <c r="A33" s="24" t="s">
        <v>253</v>
      </c>
      <c r="B33" s="25" t="s">
        <v>254</v>
      </c>
      <c r="C33" s="25">
        <v>12616.191699999999</v>
      </c>
      <c r="D33" s="25">
        <v>20.901</v>
      </c>
      <c r="E33" s="26">
        <v>6.0120000000000005</v>
      </c>
      <c r="F33" s="26">
        <f>VLOOKUP(A33,Price!B:C,2,TRUE)</f>
        <v>29.84</v>
      </c>
      <c r="G33" s="73" t="s">
        <v>1135</v>
      </c>
      <c r="H33" s="25">
        <v>1</v>
      </c>
      <c r="I33" s="74">
        <f t="shared" si="0"/>
        <v>12616.191699999999</v>
      </c>
      <c r="J33" s="73">
        <f t="shared" si="1"/>
        <v>29.84</v>
      </c>
    </row>
    <row r="34" spans="1:10" x14ac:dyDescent="0.35">
      <c r="A34" s="21" t="s">
        <v>255</v>
      </c>
      <c r="B34" s="22" t="s">
        <v>256</v>
      </c>
      <c r="C34" s="22">
        <v>57804.421300000002</v>
      </c>
      <c r="D34" s="22">
        <v>161700</v>
      </c>
      <c r="E34" s="23">
        <v>18100</v>
      </c>
      <c r="F34" s="23">
        <f>VLOOKUP(A34,Price!B:C,2,TRUE)</f>
        <v>26.27</v>
      </c>
      <c r="G34" s="75" t="s">
        <v>1136</v>
      </c>
      <c r="H34" s="22">
        <v>0.73856200000000005</v>
      </c>
      <c r="I34" s="76">
        <f t="shared" ref="I34:I66" si="2">C34*H34</f>
        <v>42692.149004170606</v>
      </c>
      <c r="J34" s="75">
        <f t="shared" ref="J34:J66" si="3">F34*H34</f>
        <v>19.402023740000001</v>
      </c>
    </row>
    <row r="35" spans="1:10" x14ac:dyDescent="0.35">
      <c r="A35" s="24" t="s">
        <v>257</v>
      </c>
      <c r="B35" s="25" t="s">
        <v>258</v>
      </c>
      <c r="C35" s="25">
        <v>36387.7736</v>
      </c>
      <c r="D35" s="25">
        <v>31301.68</v>
      </c>
      <c r="E35" s="26">
        <v>4891.3790000000008</v>
      </c>
      <c r="F35" s="26">
        <f>VLOOKUP(A35,Price!B:C,2,TRUE)</f>
        <v>29.99</v>
      </c>
      <c r="G35" s="73" t="s">
        <v>1135</v>
      </c>
      <c r="H35" s="25">
        <v>1</v>
      </c>
      <c r="I35" s="74">
        <f t="shared" si="2"/>
        <v>36387.7736</v>
      </c>
      <c r="J35" s="73">
        <f t="shared" si="3"/>
        <v>29.99</v>
      </c>
    </row>
    <row r="36" spans="1:10" x14ac:dyDescent="0.35">
      <c r="A36" s="21" t="s">
        <v>259</v>
      </c>
      <c r="B36" s="22" t="s">
        <v>260</v>
      </c>
      <c r="C36" s="22">
        <v>66237.179999999993</v>
      </c>
      <c r="D36" s="22">
        <v>11168.945</v>
      </c>
      <c r="E36" s="23">
        <v>11168.945</v>
      </c>
      <c r="F36" s="23">
        <f>VLOOKUP(A36,Price!B:C,2,TRUE)</f>
        <v>149.96</v>
      </c>
      <c r="G36" s="75" t="s">
        <v>1135</v>
      </c>
      <c r="H36" s="22">
        <v>1</v>
      </c>
      <c r="I36" s="76">
        <f t="shared" si="2"/>
        <v>66237.179999999993</v>
      </c>
      <c r="J36" s="75">
        <f t="shared" si="3"/>
        <v>149.96</v>
      </c>
    </row>
    <row r="37" spans="1:10" x14ac:dyDescent="0.35">
      <c r="A37" s="24" t="s">
        <v>261</v>
      </c>
      <c r="B37" s="25" t="s">
        <v>262</v>
      </c>
      <c r="C37" s="25">
        <v>15795.063399999999</v>
      </c>
      <c r="D37" s="25">
        <v>83729.353000000003</v>
      </c>
      <c r="E37" s="26">
        <v>1729.3530000000028</v>
      </c>
      <c r="F37" s="26">
        <f>VLOOKUP(A37,Price!B:C,2,TRUE)</f>
        <v>94.37</v>
      </c>
      <c r="G37" s="73" t="s">
        <v>1135</v>
      </c>
      <c r="H37" s="25">
        <v>1</v>
      </c>
      <c r="I37" s="74">
        <f t="shared" si="2"/>
        <v>15795.063399999999</v>
      </c>
      <c r="J37" s="73">
        <f t="shared" si="3"/>
        <v>94.37</v>
      </c>
    </row>
    <row r="38" spans="1:10" x14ac:dyDescent="0.35">
      <c r="A38" s="21" t="s">
        <v>263</v>
      </c>
      <c r="B38" s="22" t="s">
        <v>264</v>
      </c>
      <c r="C38" s="22">
        <v>354191.1814</v>
      </c>
      <c r="D38" s="22">
        <v>645000</v>
      </c>
      <c r="E38" s="23">
        <v>53000</v>
      </c>
      <c r="F38" s="23">
        <f>VLOOKUP(A38,Price!B:C,2,TRUE)</f>
        <v>179.49</v>
      </c>
      <c r="G38" s="75" t="s">
        <v>1135</v>
      </c>
      <c r="H38" s="22">
        <v>1</v>
      </c>
      <c r="I38" s="76">
        <f t="shared" si="2"/>
        <v>354191.1814</v>
      </c>
      <c r="J38" s="75">
        <f t="shared" si="3"/>
        <v>179.49</v>
      </c>
    </row>
    <row r="39" spans="1:10" x14ac:dyDescent="0.35">
      <c r="A39" s="24" t="s">
        <v>265</v>
      </c>
      <c r="B39" s="25" t="s">
        <v>266</v>
      </c>
      <c r="C39" s="25">
        <v>4581.0672000000004</v>
      </c>
      <c r="D39" s="25">
        <v>1250.8</v>
      </c>
      <c r="E39" s="26">
        <v>1250.8</v>
      </c>
      <c r="F39" s="26">
        <f>VLOOKUP(A39,Price!B:C,2,TRUE)</f>
        <v>57.93</v>
      </c>
      <c r="G39" s="73" t="s">
        <v>1135</v>
      </c>
      <c r="H39" s="25">
        <v>1</v>
      </c>
      <c r="I39" s="74">
        <f t="shared" si="2"/>
        <v>4581.0672000000004</v>
      </c>
      <c r="J39" s="73">
        <f t="shared" si="3"/>
        <v>57.93</v>
      </c>
    </row>
    <row r="40" spans="1:10" x14ac:dyDescent="0.35">
      <c r="A40" s="21" t="s">
        <v>267</v>
      </c>
      <c r="B40" s="22" t="s">
        <v>268</v>
      </c>
      <c r="C40" s="22">
        <v>33410.029000000002</v>
      </c>
      <c r="D40" s="22">
        <v>42502.046000000002</v>
      </c>
      <c r="E40" s="23">
        <v>17687.946000000004</v>
      </c>
      <c r="F40" s="23">
        <f>VLOOKUP(A40,Price!B:C,2,TRUE)</f>
        <v>63.33</v>
      </c>
      <c r="G40" s="75" t="s">
        <v>1135</v>
      </c>
      <c r="H40" s="22">
        <v>1</v>
      </c>
      <c r="I40" s="76">
        <f t="shared" si="2"/>
        <v>33410.029000000002</v>
      </c>
      <c r="J40" s="75">
        <f t="shared" si="3"/>
        <v>63.33</v>
      </c>
    </row>
    <row r="41" spans="1:10" x14ac:dyDescent="0.35">
      <c r="A41" s="24" t="s">
        <v>269</v>
      </c>
      <c r="B41" s="25" t="s">
        <v>270</v>
      </c>
      <c r="C41" s="25"/>
      <c r="D41" s="25">
        <v>0</v>
      </c>
      <c r="E41" s="26">
        <v>0</v>
      </c>
      <c r="F41" s="26">
        <f>VLOOKUP(A41,Price!B:C,2,TRUE)</f>
        <v>0</v>
      </c>
      <c r="G41" s="73" t="s">
        <v>1136</v>
      </c>
      <c r="H41" s="25">
        <v>0.73856200000000005</v>
      </c>
      <c r="I41" s="74">
        <f t="shared" si="2"/>
        <v>0</v>
      </c>
      <c r="J41" s="73">
        <f t="shared" si="3"/>
        <v>0</v>
      </c>
    </row>
    <row r="42" spans="1:10" x14ac:dyDescent="0.35">
      <c r="A42" s="21" t="s">
        <v>271</v>
      </c>
      <c r="B42" s="22" t="s">
        <v>272</v>
      </c>
      <c r="C42" s="22">
        <v>152360.008</v>
      </c>
      <c r="D42" s="22">
        <v>251014</v>
      </c>
      <c r="E42" s="23">
        <v>16014</v>
      </c>
      <c r="F42" s="23">
        <f>VLOOKUP(A42,Price!B:C,2,TRUE)</f>
        <v>118</v>
      </c>
      <c r="G42" s="75" t="s">
        <v>1136</v>
      </c>
      <c r="H42" s="22">
        <v>0.73856200000000005</v>
      </c>
      <c r="I42" s="76">
        <f t="shared" si="2"/>
        <v>112527.31222849601</v>
      </c>
      <c r="J42" s="75">
        <f t="shared" si="3"/>
        <v>87.150316000000004</v>
      </c>
    </row>
    <row r="43" spans="1:10" x14ac:dyDescent="0.35">
      <c r="A43" s="24" t="s">
        <v>273</v>
      </c>
      <c r="B43" s="25" t="s">
        <v>274</v>
      </c>
      <c r="C43" s="25"/>
      <c r="D43" s="25">
        <v>3350</v>
      </c>
      <c r="E43" s="26">
        <v>3350</v>
      </c>
      <c r="F43" s="26">
        <f>VLOOKUP(A43,Price!B:C,2,TRUE)</f>
        <v>74.27</v>
      </c>
      <c r="G43" s="73" t="s">
        <v>1136</v>
      </c>
      <c r="H43" s="25">
        <v>0.73856200000000005</v>
      </c>
      <c r="I43" s="74">
        <f t="shared" si="2"/>
        <v>0</v>
      </c>
      <c r="J43" s="73">
        <f t="shared" si="3"/>
        <v>54.852999740000001</v>
      </c>
    </row>
    <row r="44" spans="1:10" x14ac:dyDescent="0.35">
      <c r="A44" s="21" t="s">
        <v>275</v>
      </c>
      <c r="B44" s="22" t="s">
        <v>276</v>
      </c>
      <c r="C44" s="22">
        <v>3273.9495999999999</v>
      </c>
      <c r="D44" s="22">
        <v>1981.075</v>
      </c>
      <c r="E44" s="23">
        <v>1981.075</v>
      </c>
      <c r="F44" s="23">
        <f>VLOOKUP(A44,Price!B:C,2,TRUE)</f>
        <v>11.99</v>
      </c>
      <c r="G44" s="75" t="s">
        <v>1135</v>
      </c>
      <c r="H44" s="22">
        <v>1</v>
      </c>
      <c r="I44" s="76">
        <f t="shared" si="2"/>
        <v>3273.9495999999999</v>
      </c>
      <c r="J44" s="75">
        <f t="shared" si="3"/>
        <v>11.99</v>
      </c>
    </row>
    <row r="45" spans="1:10" x14ac:dyDescent="0.35">
      <c r="A45" s="24" t="s">
        <v>277</v>
      </c>
      <c r="B45" s="25" t="s">
        <v>278</v>
      </c>
      <c r="C45" s="25">
        <v>6597.2875999999997</v>
      </c>
      <c r="D45" s="25">
        <v>1305.425</v>
      </c>
      <c r="E45" s="26">
        <v>1305.425</v>
      </c>
      <c r="F45" s="26">
        <f>VLOOKUP(A45,Price!B:C,2,TRUE)</f>
        <v>9.66</v>
      </c>
      <c r="G45" s="73" t="s">
        <v>1136</v>
      </c>
      <c r="H45" s="25">
        <v>0.73856200000000005</v>
      </c>
      <c r="I45" s="74">
        <f t="shared" si="2"/>
        <v>4872.5059244311997</v>
      </c>
      <c r="J45" s="73">
        <f t="shared" si="3"/>
        <v>7.1345089200000009</v>
      </c>
    </row>
    <row r="46" spans="1:10" x14ac:dyDescent="0.35">
      <c r="A46" s="21" t="s">
        <v>279</v>
      </c>
      <c r="B46" s="22" t="s">
        <v>280</v>
      </c>
      <c r="C46" s="22"/>
      <c r="D46" s="22">
        <v>0</v>
      </c>
      <c r="E46" s="23">
        <v>0</v>
      </c>
      <c r="F46" s="23">
        <f>VLOOKUP(A46,Price!B:C,2,TRUE)</f>
        <v>0</v>
      </c>
      <c r="G46" s="75" t="s">
        <v>1136</v>
      </c>
      <c r="H46" s="22">
        <v>0.73856200000000005</v>
      </c>
      <c r="I46" s="76">
        <f t="shared" si="2"/>
        <v>0</v>
      </c>
      <c r="J46" s="75">
        <f t="shared" si="3"/>
        <v>0</v>
      </c>
    </row>
    <row r="47" spans="1:10" x14ac:dyDescent="0.35">
      <c r="A47" s="21" t="s">
        <v>1148</v>
      </c>
      <c r="B47" s="22" t="s">
        <v>1149</v>
      </c>
      <c r="C47" s="25">
        <v>45559.03</v>
      </c>
      <c r="D47" s="79">
        <v>94979.5</v>
      </c>
      <c r="E47" s="80">
        <v>4979.5</v>
      </c>
      <c r="F47" s="23">
        <v>61.51</v>
      </c>
      <c r="G47" s="75" t="s">
        <v>1150</v>
      </c>
      <c r="H47" s="22">
        <v>1</v>
      </c>
      <c r="I47" s="81">
        <v>45559.03</v>
      </c>
      <c r="J47" s="82">
        <v>61.51</v>
      </c>
    </row>
    <row r="48" spans="1:10" x14ac:dyDescent="0.35">
      <c r="A48" s="24" t="s">
        <v>281</v>
      </c>
      <c r="B48" s="25" t="s">
        <v>282</v>
      </c>
      <c r="C48" s="25">
        <v>31370.624199999998</v>
      </c>
      <c r="D48" s="25">
        <v>47251.968999999997</v>
      </c>
      <c r="E48" s="26">
        <v>2161.3669999999984</v>
      </c>
      <c r="F48" s="26">
        <f>VLOOKUP(A48,Price!B:C,2,TRUE)</f>
        <v>136.78</v>
      </c>
      <c r="G48" s="73" t="s">
        <v>1136</v>
      </c>
      <c r="H48" s="25">
        <v>0.73856200000000005</v>
      </c>
      <c r="I48" s="74">
        <f t="shared" si="2"/>
        <v>23169.150950400399</v>
      </c>
      <c r="J48" s="73">
        <f t="shared" si="3"/>
        <v>101.02051036</v>
      </c>
    </row>
    <row r="49" spans="1:10" x14ac:dyDescent="0.35">
      <c r="A49" s="21" t="s">
        <v>283</v>
      </c>
      <c r="B49" s="22" t="s">
        <v>284</v>
      </c>
      <c r="C49" s="22">
        <v>94763.199999999997</v>
      </c>
      <c r="D49" s="22">
        <v>62924.334000000003</v>
      </c>
      <c r="E49" s="23">
        <v>33645.033000000003</v>
      </c>
      <c r="F49" s="23">
        <f>VLOOKUP(A49,Price!B:C,2,TRUE)</f>
        <v>61.32</v>
      </c>
      <c r="G49" s="75" t="s">
        <v>1136</v>
      </c>
      <c r="H49" s="22">
        <v>0.73856200000000005</v>
      </c>
      <c r="I49" s="76">
        <f t="shared" si="2"/>
        <v>69988.498518399996</v>
      </c>
      <c r="J49" s="75">
        <f t="shared" si="3"/>
        <v>45.288621840000005</v>
      </c>
    </row>
    <row r="50" spans="1:10" x14ac:dyDescent="0.35">
      <c r="A50" s="24" t="s">
        <v>285</v>
      </c>
      <c r="B50" s="25" t="s">
        <v>286</v>
      </c>
      <c r="C50" s="25">
        <v>43368.975100000003</v>
      </c>
      <c r="D50" s="25">
        <v>53475</v>
      </c>
      <c r="E50" s="26">
        <v>27278</v>
      </c>
      <c r="F50" s="26">
        <f>VLOOKUP(A50,Price!B:C,2,TRUE)</f>
        <v>117.53</v>
      </c>
      <c r="G50" s="73" t="s">
        <v>1136</v>
      </c>
      <c r="H50" s="25">
        <v>0.73856200000000005</v>
      </c>
      <c r="I50" s="74">
        <f t="shared" si="2"/>
        <v>32030.676987806204</v>
      </c>
      <c r="J50" s="73">
        <f t="shared" si="3"/>
        <v>86.803191860000013</v>
      </c>
    </row>
    <row r="51" spans="1:10" x14ac:dyDescent="0.35">
      <c r="A51" s="21" t="s">
        <v>287</v>
      </c>
      <c r="B51" s="22" t="s">
        <v>288</v>
      </c>
      <c r="C51" s="22">
        <v>160219.29999999999</v>
      </c>
      <c r="D51" s="22">
        <v>117808</v>
      </c>
      <c r="E51" s="23">
        <v>79220</v>
      </c>
      <c r="F51" s="23">
        <f>VLOOKUP(A51,Price!B:C,2,TRUE)</f>
        <v>102.99</v>
      </c>
      <c r="G51" s="75" t="s">
        <v>1136</v>
      </c>
      <c r="H51" s="22">
        <v>0.73856200000000005</v>
      </c>
      <c r="I51" s="76">
        <f t="shared" si="2"/>
        <v>118331.8866466</v>
      </c>
      <c r="J51" s="75">
        <f t="shared" si="3"/>
        <v>76.064500379999998</v>
      </c>
    </row>
    <row r="52" spans="1:10" x14ac:dyDescent="0.35">
      <c r="A52" s="24" t="s">
        <v>289</v>
      </c>
      <c r="B52" s="25" t="s">
        <v>290</v>
      </c>
      <c r="C52" s="25">
        <v>227288528.09999999</v>
      </c>
      <c r="D52" s="25">
        <v>166908.53399999999</v>
      </c>
      <c r="E52" s="26">
        <v>13460.533999999985</v>
      </c>
      <c r="F52" s="26">
        <f>VLOOKUP(A52,Price!B:C,2,TRUE)</f>
        <v>2420</v>
      </c>
      <c r="G52" s="73" t="s">
        <v>1138</v>
      </c>
      <c r="H52" s="25">
        <v>2.0599999999999999E-4</v>
      </c>
      <c r="I52" s="74">
        <f t="shared" si="2"/>
        <v>46821.436788599996</v>
      </c>
      <c r="J52" s="73">
        <f t="shared" si="3"/>
        <v>0.49851999999999996</v>
      </c>
    </row>
    <row r="53" spans="1:10" x14ac:dyDescent="0.35">
      <c r="A53" s="21" t="s">
        <v>291</v>
      </c>
      <c r="B53" s="22" t="s">
        <v>292</v>
      </c>
      <c r="C53" s="22">
        <v>34201.912499999999</v>
      </c>
      <c r="D53" s="22">
        <v>23735.997000000003</v>
      </c>
      <c r="E53" s="23">
        <v>14925.227000000003</v>
      </c>
      <c r="F53" s="23">
        <f>VLOOKUP(A53,Price!B:C,2,TRUE)</f>
        <v>51.75</v>
      </c>
      <c r="G53" s="75" t="s">
        <v>1136</v>
      </c>
      <c r="H53" s="22">
        <v>0.73856200000000005</v>
      </c>
      <c r="I53" s="76">
        <f t="shared" si="2"/>
        <v>25260.232899825001</v>
      </c>
      <c r="J53" s="75">
        <f t="shared" si="3"/>
        <v>38.220583500000004</v>
      </c>
    </row>
    <row r="54" spans="1:10" x14ac:dyDescent="0.35">
      <c r="A54" s="24" t="s">
        <v>293</v>
      </c>
      <c r="B54" s="25" t="s">
        <v>294</v>
      </c>
      <c r="C54" s="25">
        <v>198456</v>
      </c>
      <c r="D54" s="25">
        <v>68508.601999999999</v>
      </c>
      <c r="E54" s="26">
        <v>14408</v>
      </c>
      <c r="F54" s="26">
        <f>VLOOKUP(A54,Price!B:C,2,TRUE)</f>
        <v>52.96</v>
      </c>
      <c r="G54" s="73" t="s">
        <v>1136</v>
      </c>
      <c r="H54" s="25">
        <v>0.73856200000000005</v>
      </c>
      <c r="I54" s="74">
        <f t="shared" si="2"/>
        <v>146572.060272</v>
      </c>
      <c r="J54" s="73">
        <f t="shared" si="3"/>
        <v>39.114243520000002</v>
      </c>
    </row>
    <row r="55" spans="1:10" x14ac:dyDescent="0.35">
      <c r="A55" s="21" t="s">
        <v>295</v>
      </c>
      <c r="B55" s="22" t="s">
        <v>296</v>
      </c>
      <c r="C55" s="22">
        <v>138323.41649999999</v>
      </c>
      <c r="D55" s="22">
        <v>132889.45500000002</v>
      </c>
      <c r="E55" s="23">
        <v>57089.65800000001</v>
      </c>
      <c r="F55" s="23">
        <f>VLOOKUP(A55,Price!B:C,2,TRUE)</f>
        <v>5.03</v>
      </c>
      <c r="G55" s="75" t="s">
        <v>1139</v>
      </c>
      <c r="H55" s="22">
        <v>1.073231</v>
      </c>
      <c r="I55" s="76">
        <f t="shared" si="2"/>
        <v>148452.97861371149</v>
      </c>
      <c r="J55" s="75">
        <f t="shared" si="3"/>
        <v>5.3983519300000005</v>
      </c>
    </row>
    <row r="56" spans="1:10" x14ac:dyDescent="0.35">
      <c r="A56" s="24" t="s">
        <v>297</v>
      </c>
      <c r="B56" s="25" t="s">
        <v>298</v>
      </c>
      <c r="C56" s="25">
        <v>2286.3132000000001</v>
      </c>
      <c r="D56" s="25">
        <v>3175.7</v>
      </c>
      <c r="E56" s="26">
        <v>30.699999999999818</v>
      </c>
      <c r="F56" s="26">
        <f>VLOOKUP(A56,Price!B:C,2,TRUE)</f>
        <v>8.5399999999999991</v>
      </c>
      <c r="G56" s="73" t="s">
        <v>1136</v>
      </c>
      <c r="H56" s="25">
        <v>0.73856200000000005</v>
      </c>
      <c r="I56" s="74">
        <f t="shared" si="2"/>
        <v>1688.5840496184001</v>
      </c>
      <c r="J56" s="73">
        <f t="shared" si="3"/>
        <v>6.3073194799999994</v>
      </c>
    </row>
    <row r="57" spans="1:10" x14ac:dyDescent="0.35">
      <c r="A57" s="21" t="s">
        <v>299</v>
      </c>
      <c r="B57" s="22" t="s">
        <v>300</v>
      </c>
      <c r="C57" s="22">
        <v>99759.066500000001</v>
      </c>
      <c r="D57" s="22">
        <v>0</v>
      </c>
      <c r="E57" s="23">
        <v>0</v>
      </c>
      <c r="F57" s="23">
        <f>VLOOKUP(A57,Price!B:C,2,TRUE)</f>
        <v>11.87</v>
      </c>
      <c r="G57" s="75" t="s">
        <v>1136</v>
      </c>
      <c r="H57" s="22">
        <v>0.73856200000000005</v>
      </c>
      <c r="I57" s="76">
        <f t="shared" si="2"/>
        <v>73678.255672373009</v>
      </c>
      <c r="J57" s="75">
        <f t="shared" si="3"/>
        <v>8.7667309400000004</v>
      </c>
    </row>
    <row r="58" spans="1:10" x14ac:dyDescent="0.35">
      <c r="A58" s="24" t="s">
        <v>301</v>
      </c>
      <c r="B58" s="25" t="s">
        <v>302</v>
      </c>
      <c r="C58" s="25">
        <v>4077.6277</v>
      </c>
      <c r="D58" s="25">
        <v>962.52</v>
      </c>
      <c r="E58" s="26">
        <v>962.45299999999997</v>
      </c>
      <c r="F58" s="26">
        <f>VLOOKUP(A58,Price!B:C,2,TRUE)</f>
        <v>23.9</v>
      </c>
      <c r="G58" s="73" t="s">
        <v>1136</v>
      </c>
      <c r="H58" s="25">
        <v>0.73856200000000005</v>
      </c>
      <c r="I58" s="74">
        <f t="shared" si="2"/>
        <v>3011.5808693674003</v>
      </c>
      <c r="J58" s="73">
        <f t="shared" si="3"/>
        <v>17.651631800000001</v>
      </c>
    </row>
    <row r="59" spans="1:10" x14ac:dyDescent="0.35">
      <c r="A59" s="21" t="s">
        <v>303</v>
      </c>
      <c r="B59" s="22" t="s">
        <v>304</v>
      </c>
      <c r="C59" s="22">
        <v>58304.8534</v>
      </c>
      <c r="D59" s="22">
        <v>219609.973</v>
      </c>
      <c r="E59" s="23">
        <v>40182.972999999998</v>
      </c>
      <c r="F59" s="23">
        <f>VLOOKUP(A59,Price!B:C,2,TRUE)</f>
        <v>13.286</v>
      </c>
      <c r="G59" s="75" t="s">
        <v>1139</v>
      </c>
      <c r="H59" s="22">
        <v>1.073231</v>
      </c>
      <c r="I59" s="76">
        <f t="shared" si="2"/>
        <v>62574.576119335405</v>
      </c>
      <c r="J59" s="75">
        <f t="shared" si="3"/>
        <v>14.258947066000001</v>
      </c>
    </row>
    <row r="60" spans="1:10" x14ac:dyDescent="0.35">
      <c r="A60" s="24" t="s">
        <v>305</v>
      </c>
      <c r="B60" s="25" t="s">
        <v>306</v>
      </c>
      <c r="C60" s="25">
        <v>82329.849100000007</v>
      </c>
      <c r="D60" s="25">
        <v>12000</v>
      </c>
      <c r="E60" s="26">
        <v>12000</v>
      </c>
      <c r="F60" s="26">
        <f>VLOOKUP(A60,Price!B:C,2,TRUE)</f>
        <v>24.12</v>
      </c>
      <c r="G60" s="73" t="s">
        <v>1135</v>
      </c>
      <c r="H60" s="25">
        <v>1</v>
      </c>
      <c r="I60" s="74">
        <f t="shared" si="2"/>
        <v>82329.849100000007</v>
      </c>
      <c r="J60" s="73">
        <f t="shared" si="3"/>
        <v>24.12</v>
      </c>
    </row>
    <row r="61" spans="1:10" x14ac:dyDescent="0.35">
      <c r="A61" s="21" t="s">
        <v>307</v>
      </c>
      <c r="B61" s="22" t="s">
        <v>308</v>
      </c>
      <c r="C61" s="22">
        <v>76104.4476</v>
      </c>
      <c r="D61" s="22">
        <v>115741.443</v>
      </c>
      <c r="E61" s="23">
        <v>5450.4429999999993</v>
      </c>
      <c r="F61" s="23">
        <f>VLOOKUP(A61,Price!B:C,2,TRUE)</f>
        <v>129.52000000000001</v>
      </c>
      <c r="G61" s="75" t="s">
        <v>1135</v>
      </c>
      <c r="H61" s="22">
        <v>1</v>
      </c>
      <c r="I61" s="76">
        <f t="shared" si="2"/>
        <v>76104.4476</v>
      </c>
      <c r="J61" s="75">
        <f t="shared" si="3"/>
        <v>129.52000000000001</v>
      </c>
    </row>
    <row r="62" spans="1:10" x14ac:dyDescent="0.35">
      <c r="A62" s="24" t="s">
        <v>309</v>
      </c>
      <c r="B62" s="25" t="s">
        <v>310</v>
      </c>
      <c r="C62" s="25">
        <v>16669.405299999999</v>
      </c>
      <c r="D62" s="25">
        <v>101720.985</v>
      </c>
      <c r="E62" s="26">
        <v>702.98500000000058</v>
      </c>
      <c r="F62" s="26">
        <f>VLOOKUP(A62,Price!B:C,2,TRUE)</f>
        <v>33.83</v>
      </c>
      <c r="G62" s="73" t="s">
        <v>1135</v>
      </c>
      <c r="H62" s="25">
        <v>1</v>
      </c>
      <c r="I62" s="74">
        <f t="shared" si="2"/>
        <v>16669.405299999999</v>
      </c>
      <c r="J62" s="73">
        <f t="shared" si="3"/>
        <v>33.83</v>
      </c>
    </row>
    <row r="63" spans="1:10" x14ac:dyDescent="0.35">
      <c r="A63" s="21" t="s">
        <v>311</v>
      </c>
      <c r="B63" s="22" t="s">
        <v>312</v>
      </c>
      <c r="C63" s="22">
        <v>97317.096799999999</v>
      </c>
      <c r="D63" s="22">
        <v>254550</v>
      </c>
      <c r="E63" s="23">
        <v>11500</v>
      </c>
      <c r="F63" s="23">
        <f>VLOOKUP(A63,Price!B:C,2,TRUE)</f>
        <v>351.8</v>
      </c>
      <c r="G63" s="75" t="s">
        <v>1135</v>
      </c>
      <c r="H63" s="22">
        <v>1</v>
      </c>
      <c r="I63" s="76">
        <f t="shared" si="2"/>
        <v>97317.096799999999</v>
      </c>
      <c r="J63" s="75">
        <f t="shared" si="3"/>
        <v>351.8</v>
      </c>
    </row>
    <row r="64" spans="1:10" x14ac:dyDescent="0.35">
      <c r="A64" s="24" t="s">
        <v>313</v>
      </c>
      <c r="B64" s="25" t="s">
        <v>314</v>
      </c>
      <c r="C64" s="25">
        <v>10999.0797</v>
      </c>
      <c r="D64" s="25">
        <v>2356.1949999999997</v>
      </c>
      <c r="E64" s="26">
        <v>2356.1949999999997</v>
      </c>
      <c r="F64" s="26">
        <f>VLOOKUP(A64,Price!B:C,2,TRUE)</f>
        <v>6.7</v>
      </c>
      <c r="G64" s="73" t="s">
        <v>1135</v>
      </c>
      <c r="H64" s="25">
        <v>1</v>
      </c>
      <c r="I64" s="74">
        <f t="shared" si="2"/>
        <v>10999.0797</v>
      </c>
      <c r="J64" s="73">
        <f t="shared" si="3"/>
        <v>6.7</v>
      </c>
    </row>
    <row r="65" spans="1:10" x14ac:dyDescent="0.35">
      <c r="A65" s="21" t="s">
        <v>315</v>
      </c>
      <c r="B65" s="22" t="s">
        <v>316</v>
      </c>
      <c r="C65" s="22">
        <v>474820.6</v>
      </c>
      <c r="D65" s="22">
        <v>825000</v>
      </c>
      <c r="E65" s="23">
        <v>105000</v>
      </c>
      <c r="F65" s="23">
        <f>VLOOKUP(A65,Price!B:C,2,TRUE)</f>
        <v>110.3</v>
      </c>
      <c r="G65" s="75" t="s">
        <v>1135</v>
      </c>
      <c r="H65" s="22">
        <v>1</v>
      </c>
      <c r="I65" s="76">
        <f t="shared" si="2"/>
        <v>474820.6</v>
      </c>
      <c r="J65" s="75">
        <f t="shared" si="3"/>
        <v>110.3</v>
      </c>
    </row>
    <row r="66" spans="1:10" x14ac:dyDescent="0.35">
      <c r="A66" s="24" t="s">
        <v>317</v>
      </c>
      <c r="B66" s="25" t="s">
        <v>318</v>
      </c>
      <c r="C66" s="25">
        <v>26344.941299999999</v>
      </c>
      <c r="D66" s="25">
        <v>0</v>
      </c>
      <c r="E66" s="26">
        <v>0</v>
      </c>
      <c r="F66" s="26">
        <f>VLOOKUP(A66,Price!B:C,2,TRUE)</f>
        <v>802.07</v>
      </c>
      <c r="G66" s="73" t="s">
        <v>1136</v>
      </c>
      <c r="H66" s="25">
        <v>0.73856200000000005</v>
      </c>
      <c r="I66" s="74">
        <f t="shared" si="2"/>
        <v>19457.372536410599</v>
      </c>
      <c r="J66" s="73">
        <f t="shared" si="3"/>
        <v>592.37842334000004</v>
      </c>
    </row>
    <row r="67" spans="1:10" x14ac:dyDescent="0.35">
      <c r="A67" s="21" t="s">
        <v>319</v>
      </c>
      <c r="B67" s="22" t="s">
        <v>320</v>
      </c>
      <c r="C67" s="22">
        <v>46215.171300000002</v>
      </c>
      <c r="D67" s="22">
        <v>49240.65</v>
      </c>
      <c r="E67" s="23">
        <v>17410.25</v>
      </c>
      <c r="F67" s="23">
        <f>VLOOKUP(A67,Price!B:C,2,TRUE)</f>
        <v>41.94</v>
      </c>
      <c r="G67" s="75" t="s">
        <v>1135</v>
      </c>
      <c r="H67" s="22">
        <v>1</v>
      </c>
      <c r="I67" s="76">
        <f t="shared" ref="I67:I98" si="4">C67*H67</f>
        <v>46215.171300000002</v>
      </c>
      <c r="J67" s="75">
        <f t="shared" ref="J67:J98" si="5">F67*H67</f>
        <v>41.94</v>
      </c>
    </row>
    <row r="68" spans="1:10" x14ac:dyDescent="0.35">
      <c r="A68" s="24" t="s">
        <v>321</v>
      </c>
      <c r="B68" s="25" t="s">
        <v>322</v>
      </c>
      <c r="C68" s="25">
        <v>58395.595999999998</v>
      </c>
      <c r="D68" s="25">
        <v>116697</v>
      </c>
      <c r="E68" s="26">
        <v>8927</v>
      </c>
      <c r="F68" s="26">
        <f>VLOOKUP(A68,Price!B:C,2,TRUE)</f>
        <v>54.18</v>
      </c>
      <c r="G68" s="73" t="s">
        <v>1136</v>
      </c>
      <c r="H68" s="25">
        <v>0.73856200000000005</v>
      </c>
      <c r="I68" s="74">
        <f t="shared" si="4"/>
        <v>43128.768172952005</v>
      </c>
      <c r="J68" s="73">
        <f t="shared" si="5"/>
        <v>40.015289160000002</v>
      </c>
    </row>
    <row r="69" spans="1:10" x14ac:dyDescent="0.35">
      <c r="A69" s="21" t="s">
        <v>323</v>
      </c>
      <c r="B69" s="22" t="s">
        <v>324</v>
      </c>
      <c r="C69" s="22">
        <v>24980.618200000001</v>
      </c>
      <c r="D69" s="22">
        <v>0.13400000000000001</v>
      </c>
      <c r="E69" s="23">
        <v>0.05</v>
      </c>
      <c r="F69" s="23">
        <f>VLOOKUP(A69,Price!B:C,2,TRUE)</f>
        <v>184.57</v>
      </c>
      <c r="G69" s="75" t="s">
        <v>1136</v>
      </c>
      <c r="H69" s="22">
        <v>0.73856200000000005</v>
      </c>
      <c r="I69" s="76">
        <f t="shared" si="4"/>
        <v>18449.735339028401</v>
      </c>
      <c r="J69" s="75">
        <f t="shared" si="5"/>
        <v>136.31638834</v>
      </c>
    </row>
    <row r="70" spans="1:10" x14ac:dyDescent="0.35">
      <c r="A70" s="24" t="s">
        <v>325</v>
      </c>
      <c r="B70" s="25" t="s">
        <v>326</v>
      </c>
      <c r="C70" s="25">
        <v>2542.8148999999999</v>
      </c>
      <c r="D70" s="25">
        <v>0</v>
      </c>
      <c r="E70" s="26">
        <v>0</v>
      </c>
      <c r="F70" s="26">
        <f>VLOOKUP(A70,Price!B:C,2,TRUE)</f>
        <v>15.83</v>
      </c>
      <c r="G70" s="73" t="s">
        <v>1136</v>
      </c>
      <c r="H70" s="25">
        <v>0.73856200000000005</v>
      </c>
      <c r="I70" s="74">
        <f t="shared" si="4"/>
        <v>1878.0264581737999</v>
      </c>
      <c r="J70" s="73">
        <f t="shared" si="5"/>
        <v>11.69143646</v>
      </c>
    </row>
    <row r="71" spans="1:10" x14ac:dyDescent="0.35">
      <c r="A71" s="21" t="s">
        <v>327</v>
      </c>
      <c r="B71" s="22" t="s">
        <v>328</v>
      </c>
      <c r="C71" s="22">
        <v>14031.5566</v>
      </c>
      <c r="D71" s="22">
        <v>50343.317999999999</v>
      </c>
      <c r="E71" s="23">
        <v>3498.0169999999998</v>
      </c>
      <c r="F71" s="23">
        <f>VLOOKUP(A71,Price!B:C,2,TRUE)</f>
        <v>12.61</v>
      </c>
      <c r="G71" s="75" t="s">
        <v>1139</v>
      </c>
      <c r="H71" s="22">
        <v>1.073231</v>
      </c>
      <c r="I71" s="76">
        <f t="shared" si="4"/>
        <v>15059.101521374601</v>
      </c>
      <c r="J71" s="75">
        <f t="shared" si="5"/>
        <v>13.53344291</v>
      </c>
    </row>
    <row r="72" spans="1:10" x14ac:dyDescent="0.35">
      <c r="A72" s="24" t="s">
        <v>329</v>
      </c>
      <c r="B72" s="25" t="s">
        <v>330</v>
      </c>
      <c r="C72" s="25">
        <v>107969.7096</v>
      </c>
      <c r="D72" s="25">
        <v>369137</v>
      </c>
      <c r="E72" s="26">
        <v>27037</v>
      </c>
      <c r="F72" s="26">
        <f>VLOOKUP(A72,Price!B:C,2,TRUE)</f>
        <v>552.4</v>
      </c>
      <c r="G72" s="73" t="s">
        <v>1135</v>
      </c>
      <c r="H72" s="25">
        <v>1</v>
      </c>
      <c r="I72" s="74">
        <f t="shared" si="4"/>
        <v>107969.7096</v>
      </c>
      <c r="J72" s="73">
        <f t="shared" si="5"/>
        <v>552.4</v>
      </c>
    </row>
    <row r="73" spans="1:10" x14ac:dyDescent="0.35">
      <c r="A73" s="21" t="s">
        <v>331</v>
      </c>
      <c r="B73" s="22" t="s">
        <v>332</v>
      </c>
      <c r="C73" s="22">
        <v>42260.7</v>
      </c>
      <c r="D73" s="22">
        <v>3904.3760000000002</v>
      </c>
      <c r="E73" s="23">
        <v>3727.0340000000001</v>
      </c>
      <c r="F73" s="23">
        <f>VLOOKUP(A73,Price!B:C,2,TRUE)</f>
        <v>39.35</v>
      </c>
      <c r="G73" s="75" t="s">
        <v>1135</v>
      </c>
      <c r="H73" s="22">
        <v>1</v>
      </c>
      <c r="I73" s="76">
        <f t="shared" si="4"/>
        <v>42260.7</v>
      </c>
      <c r="J73" s="75">
        <f t="shared" si="5"/>
        <v>39.35</v>
      </c>
    </row>
    <row r="74" spans="1:10" x14ac:dyDescent="0.35">
      <c r="A74" s="24" t="s">
        <v>333</v>
      </c>
      <c r="B74" s="25" t="s">
        <v>334</v>
      </c>
      <c r="C74" s="25"/>
      <c r="D74" s="25">
        <v>0</v>
      </c>
      <c r="E74" s="26">
        <v>0</v>
      </c>
      <c r="F74" s="26">
        <f>VLOOKUP(A74,Price!B:C,2,TRUE)</f>
        <v>0</v>
      </c>
      <c r="G74" s="73" t="s">
        <v>1136</v>
      </c>
      <c r="H74" s="25">
        <v>0.73856200000000005</v>
      </c>
      <c r="I74" s="74">
        <f t="shared" si="4"/>
        <v>0</v>
      </c>
      <c r="J74" s="73">
        <f t="shared" si="5"/>
        <v>0</v>
      </c>
    </row>
    <row r="75" spans="1:10" x14ac:dyDescent="0.35">
      <c r="A75" s="21" t="s">
        <v>335</v>
      </c>
      <c r="B75" s="22" t="s">
        <v>336</v>
      </c>
      <c r="C75" s="22">
        <v>50727.002899999999</v>
      </c>
      <c r="D75" s="22">
        <v>50912.534999999996</v>
      </c>
      <c r="E75" s="23">
        <v>2666.9329999999973</v>
      </c>
      <c r="F75" s="23">
        <f>VLOOKUP(A75,Price!B:C,2,TRUE)</f>
        <v>141.82</v>
      </c>
      <c r="G75" s="75" t="s">
        <v>1135</v>
      </c>
      <c r="H75" s="22">
        <v>1</v>
      </c>
      <c r="I75" s="76">
        <f t="shared" si="4"/>
        <v>50727.002899999999</v>
      </c>
      <c r="J75" s="75">
        <f t="shared" si="5"/>
        <v>141.82</v>
      </c>
    </row>
    <row r="76" spans="1:10" x14ac:dyDescent="0.35">
      <c r="A76" s="24" t="s">
        <v>337</v>
      </c>
      <c r="B76" s="25" t="s">
        <v>338</v>
      </c>
      <c r="C76" s="25">
        <v>39181.890399999997</v>
      </c>
      <c r="D76" s="25">
        <v>14930</v>
      </c>
      <c r="E76" s="26">
        <v>14930</v>
      </c>
      <c r="F76" s="26">
        <f>VLOOKUP(A76,Price!B:C,2,TRUE)</f>
        <v>65.95</v>
      </c>
      <c r="G76" s="73" t="s">
        <v>1136</v>
      </c>
      <c r="H76" s="25">
        <v>0.73856200000000005</v>
      </c>
      <c r="I76" s="74">
        <f t="shared" si="4"/>
        <v>28938.255337604798</v>
      </c>
      <c r="J76" s="73">
        <f t="shared" si="5"/>
        <v>48.708163900000002</v>
      </c>
    </row>
    <row r="77" spans="1:10" x14ac:dyDescent="0.35">
      <c r="A77" s="21" t="s">
        <v>339</v>
      </c>
      <c r="B77" s="22" t="s">
        <v>340</v>
      </c>
      <c r="C77" s="22"/>
      <c r="D77" s="22">
        <v>0</v>
      </c>
      <c r="E77" s="23">
        <v>0</v>
      </c>
      <c r="F77" s="23">
        <f>VLOOKUP(A77,Price!B:C,2,TRUE)</f>
        <v>0</v>
      </c>
      <c r="G77" s="75" t="s">
        <v>1140</v>
      </c>
      <c r="H77" s="22">
        <v>5.1332000000000003E-2</v>
      </c>
      <c r="I77" s="76">
        <f t="shared" si="4"/>
        <v>0</v>
      </c>
      <c r="J77" s="75">
        <f t="shared" si="5"/>
        <v>0</v>
      </c>
    </row>
    <row r="78" spans="1:10" x14ac:dyDescent="0.35">
      <c r="A78" s="24" t="s">
        <v>341</v>
      </c>
      <c r="B78" s="25" t="s">
        <v>342</v>
      </c>
      <c r="C78" s="25"/>
      <c r="D78" s="25">
        <v>0</v>
      </c>
      <c r="E78" s="26">
        <v>0</v>
      </c>
      <c r="F78" s="26">
        <f>VLOOKUP(A78,Price!B:C,2,TRUE)</f>
        <v>0</v>
      </c>
      <c r="G78" s="73" t="s">
        <v>1140</v>
      </c>
      <c r="H78" s="25">
        <v>5.1332000000000003E-2</v>
      </c>
      <c r="I78" s="74">
        <f t="shared" si="4"/>
        <v>0</v>
      </c>
      <c r="J78" s="73">
        <f t="shared" si="5"/>
        <v>0</v>
      </c>
    </row>
    <row r="79" spans="1:10" x14ac:dyDescent="0.35">
      <c r="A79" s="21" t="s">
        <v>343</v>
      </c>
      <c r="B79" s="22" t="s">
        <v>344</v>
      </c>
      <c r="C79" s="22">
        <v>39278.335599999999</v>
      </c>
      <c r="D79" s="22">
        <v>35.311999999999998</v>
      </c>
      <c r="E79" s="23">
        <v>28.450999999999997</v>
      </c>
      <c r="F79" s="23">
        <f>VLOOKUP(A79,Price!B:C,2,TRUE)</f>
        <v>194.91</v>
      </c>
      <c r="G79" s="75" t="s">
        <v>1136</v>
      </c>
      <c r="H79" s="22">
        <v>0.73856200000000005</v>
      </c>
      <c r="I79" s="76">
        <f t="shared" si="4"/>
        <v>29009.4860974072</v>
      </c>
      <c r="J79" s="75">
        <f t="shared" si="5"/>
        <v>143.95311942000001</v>
      </c>
    </row>
    <row r="80" spans="1:10" x14ac:dyDescent="0.35">
      <c r="A80" s="24" t="s">
        <v>345</v>
      </c>
      <c r="B80" s="25" t="s">
        <v>346</v>
      </c>
      <c r="C80" s="25"/>
      <c r="D80" s="25">
        <v>0</v>
      </c>
      <c r="E80" s="26">
        <v>0</v>
      </c>
      <c r="F80" s="26">
        <f>VLOOKUP(A80,Price!B:C,2,TRUE)</f>
        <v>0</v>
      </c>
      <c r="G80" s="73" t="s">
        <v>1136</v>
      </c>
      <c r="H80" s="25">
        <v>0.73856200000000005</v>
      </c>
      <c r="I80" s="74">
        <f t="shared" si="4"/>
        <v>0</v>
      </c>
      <c r="J80" s="73">
        <f t="shared" si="5"/>
        <v>0</v>
      </c>
    </row>
    <row r="81" spans="1:10" x14ac:dyDescent="0.35">
      <c r="A81" s="21" t="s">
        <v>347</v>
      </c>
      <c r="B81" s="22" t="s">
        <v>348</v>
      </c>
      <c r="C81" s="22"/>
      <c r="D81" s="22">
        <v>0</v>
      </c>
      <c r="E81" s="23">
        <v>0</v>
      </c>
      <c r="F81" s="23">
        <f>VLOOKUP(A81,Price!B:C,2,TRUE)</f>
        <v>0</v>
      </c>
      <c r="G81" s="75" t="s">
        <v>1136</v>
      </c>
      <c r="H81" s="22">
        <v>0.73856200000000005</v>
      </c>
      <c r="I81" s="76">
        <f t="shared" si="4"/>
        <v>0</v>
      </c>
      <c r="J81" s="75">
        <f t="shared" si="5"/>
        <v>0</v>
      </c>
    </row>
    <row r="82" spans="1:10" x14ac:dyDescent="0.35">
      <c r="A82" s="24" t="s">
        <v>349</v>
      </c>
      <c r="B82" s="25" t="s">
        <v>350</v>
      </c>
      <c r="C82" s="25"/>
      <c r="D82" s="25">
        <v>0</v>
      </c>
      <c r="E82" s="26">
        <v>0</v>
      </c>
      <c r="F82" s="26">
        <f>VLOOKUP(A82,Price!B:C,2,TRUE)</f>
        <v>0</v>
      </c>
      <c r="G82" s="73" t="s">
        <v>1136</v>
      </c>
      <c r="H82" s="25">
        <v>0.73856200000000005</v>
      </c>
      <c r="I82" s="74">
        <f t="shared" si="4"/>
        <v>0</v>
      </c>
      <c r="J82" s="73">
        <f t="shared" si="5"/>
        <v>0</v>
      </c>
    </row>
    <row r="83" spans="1:10" x14ac:dyDescent="0.35">
      <c r="A83" s="21" t="s">
        <v>351</v>
      </c>
      <c r="B83" s="22" t="s">
        <v>352</v>
      </c>
      <c r="C83" s="22">
        <v>9940790.7850000001</v>
      </c>
      <c r="D83" s="22">
        <v>4731.1720000000005</v>
      </c>
      <c r="E83" s="23">
        <v>2263.6920000000005</v>
      </c>
      <c r="F83" s="23">
        <f>VLOOKUP(A83,Price!B:C,2,TRUE)</f>
        <v>4144</v>
      </c>
      <c r="G83" s="75" t="s">
        <v>1141</v>
      </c>
      <c r="H83" s="22">
        <v>7.633E-3</v>
      </c>
      <c r="I83" s="76">
        <f t="shared" si="4"/>
        <v>75878.056061905008</v>
      </c>
      <c r="J83" s="75">
        <f t="shared" si="5"/>
        <v>31.631152</v>
      </c>
    </row>
    <row r="84" spans="1:10" x14ac:dyDescent="0.35">
      <c r="A84" s="24" t="s">
        <v>353</v>
      </c>
      <c r="B84" s="25" t="s">
        <v>354</v>
      </c>
      <c r="C84" s="25"/>
      <c r="D84" s="25">
        <v>0</v>
      </c>
      <c r="E84" s="26">
        <v>0</v>
      </c>
      <c r="F84" s="26">
        <f>VLOOKUP(A84,Price!B:C,2,TRUE)</f>
        <v>0</v>
      </c>
      <c r="G84" s="73" t="s">
        <v>1135</v>
      </c>
      <c r="H84" s="25">
        <v>1</v>
      </c>
      <c r="I84" s="74">
        <f t="shared" si="4"/>
        <v>0</v>
      </c>
      <c r="J84" s="73">
        <f t="shared" si="5"/>
        <v>0</v>
      </c>
    </row>
    <row r="85" spans="1:10" x14ac:dyDescent="0.35">
      <c r="A85" s="21" t="s">
        <v>355</v>
      </c>
      <c r="B85" s="22" t="s">
        <v>356</v>
      </c>
      <c r="C85" s="22">
        <v>10684.595300000001</v>
      </c>
      <c r="D85" s="22">
        <v>1735.962</v>
      </c>
      <c r="E85" s="23">
        <v>1733.232</v>
      </c>
      <c r="F85" s="23">
        <f>VLOOKUP(A85,Price!B:C,2,TRUE)</f>
        <v>29.59</v>
      </c>
      <c r="G85" s="75" t="s">
        <v>1136</v>
      </c>
      <c r="H85" s="22">
        <v>0.73856200000000005</v>
      </c>
      <c r="I85" s="76">
        <f t="shared" si="4"/>
        <v>7891.2360739586011</v>
      </c>
      <c r="J85" s="75">
        <f t="shared" si="5"/>
        <v>21.854049580000002</v>
      </c>
    </row>
    <row r="86" spans="1:10" x14ac:dyDescent="0.35">
      <c r="A86" s="24" t="s">
        <v>357</v>
      </c>
      <c r="B86" s="25" t="s">
        <v>358</v>
      </c>
      <c r="C86" s="25">
        <v>73340.083799999993</v>
      </c>
      <c r="D86" s="25">
        <v>18000</v>
      </c>
      <c r="E86" s="26">
        <v>18000</v>
      </c>
      <c r="F86" s="26">
        <f>VLOOKUP(A86,Price!B:C,2,TRUE)</f>
        <v>18.079999999999998</v>
      </c>
      <c r="G86" s="73" t="s">
        <v>1135</v>
      </c>
      <c r="H86" s="25">
        <v>1</v>
      </c>
      <c r="I86" s="74">
        <f t="shared" si="4"/>
        <v>73340.083799999993</v>
      </c>
      <c r="J86" s="73">
        <f t="shared" si="5"/>
        <v>18.079999999999998</v>
      </c>
    </row>
    <row r="87" spans="1:10" x14ac:dyDescent="0.35">
      <c r="A87" s="21" t="s">
        <v>359</v>
      </c>
      <c r="B87" s="22" t="s">
        <v>360</v>
      </c>
      <c r="C87" s="22"/>
      <c r="D87" s="22">
        <v>0</v>
      </c>
      <c r="E87" s="23">
        <v>0</v>
      </c>
      <c r="F87" s="23">
        <f>VLOOKUP(A87,Price!B:C,2,TRUE)</f>
        <v>0</v>
      </c>
      <c r="G87" s="75" t="s">
        <v>1142</v>
      </c>
      <c r="H87" s="22">
        <v>7.9199999999999995E-4</v>
      </c>
      <c r="I87" s="76">
        <f t="shared" si="4"/>
        <v>0</v>
      </c>
      <c r="J87" s="75">
        <f t="shared" si="5"/>
        <v>0</v>
      </c>
    </row>
    <row r="88" spans="1:10" x14ac:dyDescent="0.35">
      <c r="A88" s="24" t="s">
        <v>361</v>
      </c>
      <c r="B88" s="25" t="s">
        <v>362</v>
      </c>
      <c r="C88" s="25"/>
      <c r="D88" s="25">
        <v>0</v>
      </c>
      <c r="E88" s="26">
        <v>0</v>
      </c>
      <c r="F88" s="26">
        <f>VLOOKUP(A88,Price!B:C,2,TRUE)</f>
        <v>0</v>
      </c>
      <c r="G88" s="73" t="s">
        <v>1135</v>
      </c>
      <c r="H88" s="25">
        <v>1</v>
      </c>
      <c r="I88" s="74">
        <f t="shared" si="4"/>
        <v>0</v>
      </c>
      <c r="J88" s="73">
        <f t="shared" si="5"/>
        <v>0</v>
      </c>
    </row>
    <row r="89" spans="1:10" x14ac:dyDescent="0.35">
      <c r="A89" s="21" t="s">
        <v>363</v>
      </c>
      <c r="B89" s="22" t="s">
        <v>364</v>
      </c>
      <c r="C89" s="22">
        <v>68836.75</v>
      </c>
      <c r="D89" s="22">
        <v>1987.3879999999999</v>
      </c>
      <c r="E89" s="23">
        <v>240.12799999999993</v>
      </c>
      <c r="F89" s="23">
        <f>VLOOKUP(A89,Price!B:C,2,TRUE)</f>
        <v>24.15</v>
      </c>
      <c r="G89" s="75" t="s">
        <v>1136</v>
      </c>
      <c r="H89" s="22">
        <v>0.73856200000000005</v>
      </c>
      <c r="I89" s="76">
        <f t="shared" si="4"/>
        <v>50840.207753500006</v>
      </c>
      <c r="J89" s="75">
        <f t="shared" si="5"/>
        <v>17.836272300000001</v>
      </c>
    </row>
    <row r="90" spans="1:10" x14ac:dyDescent="0.35">
      <c r="A90" s="24" t="s">
        <v>365</v>
      </c>
      <c r="B90" s="25" t="s">
        <v>366</v>
      </c>
      <c r="C90" s="25">
        <v>22880.31</v>
      </c>
      <c r="D90" s="25">
        <v>45410</v>
      </c>
      <c r="E90" s="26">
        <v>3360</v>
      </c>
      <c r="F90" s="26">
        <f>VLOOKUP(A90,Price!B:C,2,TRUE)</f>
        <v>27.07</v>
      </c>
      <c r="G90" s="73" t="s">
        <v>1135</v>
      </c>
      <c r="H90" s="25">
        <v>1</v>
      </c>
      <c r="I90" s="74">
        <f t="shared" si="4"/>
        <v>22880.31</v>
      </c>
      <c r="J90" s="73">
        <f t="shared" si="5"/>
        <v>27.07</v>
      </c>
    </row>
    <row r="91" spans="1:10" x14ac:dyDescent="0.35">
      <c r="A91" s="21" t="s">
        <v>367</v>
      </c>
      <c r="B91" s="22" t="s">
        <v>368</v>
      </c>
      <c r="C91" s="22">
        <v>76352.06</v>
      </c>
      <c r="D91" s="22">
        <v>506400</v>
      </c>
      <c r="E91" s="23">
        <v>40400</v>
      </c>
      <c r="F91" s="23">
        <f>VLOOKUP(A91,Price!B:C,2,TRUE)</f>
        <v>116.39</v>
      </c>
      <c r="G91" s="75" t="s">
        <v>1135</v>
      </c>
      <c r="H91" s="22">
        <v>1</v>
      </c>
      <c r="I91" s="76">
        <f t="shared" si="4"/>
        <v>76352.06</v>
      </c>
      <c r="J91" s="75">
        <f t="shared" si="5"/>
        <v>116.39</v>
      </c>
    </row>
    <row r="92" spans="1:10" x14ac:dyDescent="0.35">
      <c r="A92" s="24" t="s">
        <v>369</v>
      </c>
      <c r="B92" s="25" t="s">
        <v>370</v>
      </c>
      <c r="C92" s="25">
        <v>7119.8769000000002</v>
      </c>
      <c r="D92" s="25">
        <v>2384.5029999999997</v>
      </c>
      <c r="E92" s="26">
        <v>2368.4629999999997</v>
      </c>
      <c r="F92" s="26">
        <f>VLOOKUP(A92,Price!B:C,2,TRUE)</f>
        <v>18.850000000000001</v>
      </c>
      <c r="G92" s="73" t="s">
        <v>1136</v>
      </c>
      <c r="H92" s="25">
        <v>0.73856200000000005</v>
      </c>
      <c r="I92" s="74">
        <f t="shared" si="4"/>
        <v>5258.4705230178006</v>
      </c>
      <c r="J92" s="73">
        <f t="shared" si="5"/>
        <v>13.921893700000002</v>
      </c>
    </row>
    <row r="93" spans="1:10" x14ac:dyDescent="0.35">
      <c r="A93" s="21" t="s">
        <v>371</v>
      </c>
      <c r="B93" s="22" t="s">
        <v>372</v>
      </c>
      <c r="C93" s="22"/>
      <c r="D93" s="22">
        <v>0</v>
      </c>
      <c r="E93" s="23">
        <v>0</v>
      </c>
      <c r="F93" s="23">
        <f>VLOOKUP(A93,Price!B:C,2,TRUE)</f>
        <v>0</v>
      </c>
      <c r="G93" s="75" t="s">
        <v>1136</v>
      </c>
      <c r="H93" s="22">
        <v>0.73856200000000005</v>
      </c>
      <c r="I93" s="76">
        <f t="shared" si="4"/>
        <v>0</v>
      </c>
      <c r="J93" s="75">
        <f t="shared" si="5"/>
        <v>0</v>
      </c>
    </row>
    <row r="94" spans="1:10" x14ac:dyDescent="0.35">
      <c r="A94" s="24" t="s">
        <v>373</v>
      </c>
      <c r="B94" s="25" t="s">
        <v>374</v>
      </c>
      <c r="C94" s="25"/>
      <c r="D94" s="25">
        <v>17.994</v>
      </c>
      <c r="E94" s="26">
        <v>14.523</v>
      </c>
      <c r="F94" s="26">
        <f>VLOOKUP(A94,Price!B:C,2,TRUE)</f>
        <v>92.76</v>
      </c>
      <c r="G94" s="73" t="s">
        <v>1136</v>
      </c>
      <c r="H94" s="25">
        <v>0.73856200000000005</v>
      </c>
      <c r="I94" s="74">
        <f t="shared" si="4"/>
        <v>0</v>
      </c>
      <c r="J94" s="73">
        <f t="shared" si="5"/>
        <v>68.509011120000011</v>
      </c>
    </row>
    <row r="95" spans="1:10" x14ac:dyDescent="0.35">
      <c r="A95" s="21" t="s">
        <v>375</v>
      </c>
      <c r="B95" s="22" t="s">
        <v>376</v>
      </c>
      <c r="C95" s="22"/>
      <c r="D95" s="22">
        <v>0</v>
      </c>
      <c r="E95" s="23">
        <v>0</v>
      </c>
      <c r="F95" s="23">
        <f>VLOOKUP(A95,Price!B:C,2,TRUE)</f>
        <v>0</v>
      </c>
      <c r="G95" s="75" t="s">
        <v>1135</v>
      </c>
      <c r="H95" s="22">
        <v>1</v>
      </c>
      <c r="I95" s="76">
        <f t="shared" si="4"/>
        <v>0</v>
      </c>
      <c r="J95" s="75">
        <f t="shared" si="5"/>
        <v>0</v>
      </c>
    </row>
    <row r="96" spans="1:10" x14ac:dyDescent="0.35">
      <c r="A96" s="24" t="s">
        <v>377</v>
      </c>
      <c r="B96" s="25" t="s">
        <v>378</v>
      </c>
      <c r="C96" s="25"/>
      <c r="D96" s="25">
        <v>0</v>
      </c>
      <c r="E96" s="26">
        <v>0</v>
      </c>
      <c r="F96" s="26">
        <f>VLOOKUP(A96,Price!B:C,2,TRUE)</f>
        <v>0</v>
      </c>
      <c r="G96" s="73" t="s">
        <v>1136</v>
      </c>
      <c r="H96" s="25">
        <v>0.73856200000000005</v>
      </c>
      <c r="I96" s="74">
        <f t="shared" si="4"/>
        <v>0</v>
      </c>
      <c r="J96" s="73">
        <f t="shared" si="5"/>
        <v>0</v>
      </c>
    </row>
    <row r="97" spans="1:10" x14ac:dyDescent="0.35">
      <c r="A97" s="21" t="s">
        <v>379</v>
      </c>
      <c r="B97" s="22" t="s">
        <v>380</v>
      </c>
      <c r="C97" s="22"/>
      <c r="D97" s="22">
        <v>0</v>
      </c>
      <c r="E97" s="23">
        <v>0</v>
      </c>
      <c r="F97" s="23">
        <f>VLOOKUP(A97,Price!B:C,2,TRUE)</f>
        <v>0</v>
      </c>
      <c r="G97" s="75" t="s">
        <v>1143</v>
      </c>
      <c r="H97" s="22" t="s">
        <v>1144</v>
      </c>
      <c r="I97" s="76" t="e">
        <f t="shared" si="4"/>
        <v>#VALUE!</v>
      </c>
      <c r="J97" s="75" t="e">
        <f t="shared" si="5"/>
        <v>#VALUE!</v>
      </c>
    </row>
    <row r="98" spans="1:10" x14ac:dyDescent="0.35">
      <c r="A98" s="24" t="s">
        <v>381</v>
      </c>
      <c r="B98" s="25" t="s">
        <v>382</v>
      </c>
      <c r="C98" s="25"/>
      <c r="D98" s="25">
        <v>0</v>
      </c>
      <c r="E98" s="26">
        <v>0</v>
      </c>
      <c r="F98" s="26">
        <f>VLOOKUP(A98,Price!B:C,2,TRUE)</f>
        <v>0</v>
      </c>
      <c r="G98" s="73" t="s">
        <v>1136</v>
      </c>
      <c r="H98" s="25">
        <v>0.73856200000000005</v>
      </c>
      <c r="I98" s="74">
        <f t="shared" si="4"/>
        <v>0</v>
      </c>
      <c r="J98" s="73">
        <f t="shared" si="5"/>
        <v>0</v>
      </c>
    </row>
    <row r="99" spans="1:10" x14ac:dyDescent="0.35">
      <c r="A99" s="21" t="s">
        <v>383</v>
      </c>
      <c r="B99" s="22" t="s">
        <v>384</v>
      </c>
      <c r="C99" s="22"/>
      <c r="D99" s="22">
        <v>0</v>
      </c>
      <c r="E99" s="23">
        <v>0</v>
      </c>
      <c r="F99" s="23">
        <f>VLOOKUP(A99,Price!B:C,2,TRUE)</f>
        <v>0</v>
      </c>
      <c r="G99" s="75" t="s">
        <v>1136</v>
      </c>
      <c r="H99" s="22">
        <v>0.73856200000000005</v>
      </c>
      <c r="I99" s="76">
        <f t="shared" ref="I99:I130" si="6">C99*H99</f>
        <v>0</v>
      </c>
      <c r="J99" s="75">
        <f t="shared" ref="J99:J130" si="7">F99*H99</f>
        <v>0</v>
      </c>
    </row>
    <row r="100" spans="1:10" x14ac:dyDescent="0.35">
      <c r="A100" s="24" t="s">
        <v>385</v>
      </c>
      <c r="B100" s="25" t="s">
        <v>386</v>
      </c>
      <c r="C100" s="25">
        <v>15176.632</v>
      </c>
      <c r="D100" s="25">
        <v>37561.864999999998</v>
      </c>
      <c r="E100" s="26">
        <v>37559.432999999997</v>
      </c>
      <c r="F100" s="26">
        <f>VLOOKUP(A100,Price!B:C,2,TRUE)</f>
        <v>31.82</v>
      </c>
      <c r="G100" s="73" t="s">
        <v>1135</v>
      </c>
      <c r="H100" s="25">
        <v>1</v>
      </c>
      <c r="I100" s="74">
        <f t="shared" si="6"/>
        <v>15176.632</v>
      </c>
      <c r="J100" s="73">
        <f t="shared" si="7"/>
        <v>31.82</v>
      </c>
    </row>
    <row r="101" spans="1:10" x14ac:dyDescent="0.35">
      <c r="A101" s="21" t="s">
        <v>387</v>
      </c>
      <c r="B101" s="22" t="s">
        <v>388</v>
      </c>
      <c r="C101" s="22">
        <v>3027.6745000000001</v>
      </c>
      <c r="D101" s="22">
        <v>755.31200000000001</v>
      </c>
      <c r="E101" s="23">
        <v>384.38100000000003</v>
      </c>
      <c r="F101" s="23">
        <f>VLOOKUP(A101,Price!B:C,2,TRUE)</f>
        <v>12.48</v>
      </c>
      <c r="G101" s="75" t="s">
        <v>1136</v>
      </c>
      <c r="H101" s="22">
        <v>0.73856200000000005</v>
      </c>
      <c r="I101" s="76">
        <f t="shared" si="6"/>
        <v>2236.125334069</v>
      </c>
      <c r="J101" s="75">
        <f t="shared" si="7"/>
        <v>9.2172537600000002</v>
      </c>
    </row>
    <row r="102" spans="1:10" x14ac:dyDescent="0.35">
      <c r="A102" s="24" t="s">
        <v>389</v>
      </c>
      <c r="B102" s="25" t="s">
        <v>390</v>
      </c>
      <c r="C102" s="25">
        <v>970.83100000000002</v>
      </c>
      <c r="D102" s="25">
        <v>395.42600000000004</v>
      </c>
      <c r="E102" s="26">
        <v>395.42600000000004</v>
      </c>
      <c r="F102" s="26">
        <f>VLOOKUP(A102,Price!B:C,2,TRUE)</f>
        <v>8.98</v>
      </c>
      <c r="G102" s="73" t="s">
        <v>1136</v>
      </c>
      <c r="H102" s="25">
        <v>0.73856200000000005</v>
      </c>
      <c r="I102" s="74">
        <f t="shared" si="6"/>
        <v>717.01888502200006</v>
      </c>
      <c r="J102" s="73">
        <f t="shared" si="7"/>
        <v>6.6322867600000004</v>
      </c>
    </row>
    <row r="103" spans="1:10" x14ac:dyDescent="0.35">
      <c r="A103" s="21" t="s">
        <v>391</v>
      </c>
      <c r="B103" s="22" t="s">
        <v>392</v>
      </c>
      <c r="C103" s="22">
        <v>86606.1149</v>
      </c>
      <c r="D103" s="22">
        <v>239500</v>
      </c>
      <c r="E103" s="23">
        <v>22500</v>
      </c>
      <c r="F103" s="23">
        <f>VLOOKUP(A103,Price!B:C,2,TRUE)</f>
        <v>62.99</v>
      </c>
      <c r="G103" s="75" t="s">
        <v>1135</v>
      </c>
      <c r="H103" s="22">
        <v>1</v>
      </c>
      <c r="I103" s="76">
        <f t="shared" si="6"/>
        <v>86606.1149</v>
      </c>
      <c r="J103" s="75">
        <f t="shared" si="7"/>
        <v>62.99</v>
      </c>
    </row>
    <row r="104" spans="1:10" x14ac:dyDescent="0.35">
      <c r="A104" s="24" t="s">
        <v>393</v>
      </c>
      <c r="B104" s="25" t="s">
        <v>394</v>
      </c>
      <c r="C104" s="25">
        <v>12413.21</v>
      </c>
      <c r="D104" s="25">
        <v>18749.7</v>
      </c>
      <c r="E104" s="26">
        <v>10125.700000000001</v>
      </c>
      <c r="F104" s="26">
        <f>VLOOKUP(A104,Price!B:C,2,TRUE)</f>
        <v>39.549999999999997</v>
      </c>
      <c r="G104" s="73" t="s">
        <v>1135</v>
      </c>
      <c r="H104" s="25">
        <v>1</v>
      </c>
      <c r="I104" s="74">
        <f t="shared" si="6"/>
        <v>12413.21</v>
      </c>
      <c r="J104" s="73">
        <f t="shared" si="7"/>
        <v>39.549999999999997</v>
      </c>
    </row>
    <row r="105" spans="1:10" x14ac:dyDescent="0.35">
      <c r="A105" s="21" t="s">
        <v>395</v>
      </c>
      <c r="B105" s="22" t="s">
        <v>396</v>
      </c>
      <c r="C105" s="22">
        <v>42881.524599999997</v>
      </c>
      <c r="D105" s="22">
        <v>70900</v>
      </c>
      <c r="E105" s="23">
        <v>6600</v>
      </c>
      <c r="F105" s="23">
        <f>VLOOKUP(A105,Price!B:C,2,TRUE)</f>
        <v>65.7</v>
      </c>
      <c r="G105" s="75" t="s">
        <v>1135</v>
      </c>
      <c r="H105" s="22">
        <v>1</v>
      </c>
      <c r="I105" s="76">
        <f t="shared" si="6"/>
        <v>42881.524599999997</v>
      </c>
      <c r="J105" s="75">
        <f t="shared" si="7"/>
        <v>65.7</v>
      </c>
    </row>
    <row r="106" spans="1:10" x14ac:dyDescent="0.35">
      <c r="A106" s="24" t="s">
        <v>397</v>
      </c>
      <c r="B106" s="25" t="s">
        <v>398</v>
      </c>
      <c r="C106" s="25"/>
      <c r="D106" s="25">
        <v>0</v>
      </c>
      <c r="E106" s="26">
        <v>0</v>
      </c>
      <c r="F106" s="26">
        <f>VLOOKUP(A106,Price!B:C,2,TRUE)</f>
        <v>0</v>
      </c>
      <c r="G106" s="73" t="s">
        <v>1136</v>
      </c>
      <c r="H106" s="25">
        <v>0.73856200000000005</v>
      </c>
      <c r="I106" s="74">
        <f t="shared" si="6"/>
        <v>0</v>
      </c>
      <c r="J106" s="73">
        <f t="shared" si="7"/>
        <v>0</v>
      </c>
    </row>
    <row r="107" spans="1:10" x14ac:dyDescent="0.35">
      <c r="A107" s="21" t="s">
        <v>399</v>
      </c>
      <c r="B107" s="22" t="s">
        <v>400</v>
      </c>
      <c r="C107" s="22"/>
      <c r="D107" s="22">
        <v>0</v>
      </c>
      <c r="E107" s="23">
        <v>0</v>
      </c>
      <c r="F107" s="23">
        <f>VLOOKUP(A107,Price!B:C,2,TRUE)</f>
        <v>0</v>
      </c>
      <c r="G107" s="75" t="s">
        <v>1136</v>
      </c>
      <c r="H107" s="22">
        <v>0.73856200000000005</v>
      </c>
      <c r="I107" s="76">
        <f t="shared" si="6"/>
        <v>0</v>
      </c>
      <c r="J107" s="75">
        <f t="shared" si="7"/>
        <v>0</v>
      </c>
    </row>
    <row r="108" spans="1:10" x14ac:dyDescent="0.35">
      <c r="A108" s="24" t="s">
        <v>401</v>
      </c>
      <c r="B108" s="25" t="s">
        <v>402</v>
      </c>
      <c r="C108" s="25"/>
      <c r="D108" s="25">
        <v>0</v>
      </c>
      <c r="E108" s="26">
        <v>0</v>
      </c>
      <c r="F108" s="26">
        <f>VLOOKUP(A108,Price!B:C,2,TRUE)</f>
        <v>0</v>
      </c>
      <c r="G108" s="73" t="s">
        <v>1136</v>
      </c>
      <c r="H108" s="25">
        <v>0.73856200000000005</v>
      </c>
      <c r="I108" s="74">
        <f t="shared" si="6"/>
        <v>0</v>
      </c>
      <c r="J108" s="73">
        <f t="shared" si="7"/>
        <v>0</v>
      </c>
    </row>
    <row r="109" spans="1:10" x14ac:dyDescent="0.35">
      <c r="A109" s="21" t="s">
        <v>403</v>
      </c>
      <c r="B109" s="22" t="s">
        <v>404</v>
      </c>
      <c r="C109" s="22">
        <v>16947.447</v>
      </c>
      <c r="D109" s="22">
        <v>3738.7140000000004</v>
      </c>
      <c r="E109" s="23">
        <v>3738.7140000000004</v>
      </c>
      <c r="F109" s="23">
        <f>VLOOKUP(A109,Price!B:C,2,TRUE)</f>
        <v>50.71</v>
      </c>
      <c r="G109" s="75" t="s">
        <v>1135</v>
      </c>
      <c r="H109" s="22">
        <v>1</v>
      </c>
      <c r="I109" s="76">
        <f t="shared" si="6"/>
        <v>16947.447</v>
      </c>
      <c r="J109" s="75">
        <f t="shared" si="7"/>
        <v>50.71</v>
      </c>
    </row>
    <row r="110" spans="1:10" x14ac:dyDescent="0.35">
      <c r="A110" s="24" t="s">
        <v>405</v>
      </c>
      <c r="B110" s="25" t="s">
        <v>406</v>
      </c>
      <c r="C110" s="25">
        <v>85165.383300000001</v>
      </c>
      <c r="D110" s="25">
        <v>45554.597999999998</v>
      </c>
      <c r="E110" s="26">
        <v>4049.3989999999976</v>
      </c>
      <c r="F110" s="26">
        <f>VLOOKUP(A110,Price!B:C,2,TRUE)</f>
        <v>16.260000000000002</v>
      </c>
      <c r="G110" s="73" t="s">
        <v>1135</v>
      </c>
      <c r="H110" s="25">
        <v>1</v>
      </c>
      <c r="I110" s="74">
        <f t="shared" si="6"/>
        <v>85165.383300000001</v>
      </c>
      <c r="J110" s="73">
        <f t="shared" si="7"/>
        <v>16.260000000000002</v>
      </c>
    </row>
    <row r="111" spans="1:10" x14ac:dyDescent="0.35">
      <c r="A111" s="21" t="s">
        <v>407</v>
      </c>
      <c r="B111" s="22" t="s">
        <v>408</v>
      </c>
      <c r="C111" s="22">
        <v>762848.26989999996</v>
      </c>
      <c r="D111" s="22">
        <v>7809.89</v>
      </c>
      <c r="E111" s="23">
        <v>7809.89</v>
      </c>
      <c r="F111" s="23">
        <f>VLOOKUP(A111,Price!B:C,2,TRUE)</f>
        <v>31.94</v>
      </c>
      <c r="G111" s="75" t="s">
        <v>1135</v>
      </c>
      <c r="H111" s="22">
        <v>1</v>
      </c>
      <c r="I111" s="76">
        <f t="shared" si="6"/>
        <v>762848.26989999996</v>
      </c>
      <c r="J111" s="75">
        <f t="shared" si="7"/>
        <v>31.94</v>
      </c>
    </row>
    <row r="112" spans="1:10" x14ac:dyDescent="0.35">
      <c r="A112" s="24" t="s">
        <v>409</v>
      </c>
      <c r="B112" s="25" t="s">
        <v>410</v>
      </c>
      <c r="C112" s="25">
        <v>4241.78</v>
      </c>
      <c r="D112" s="25">
        <v>560.45100000000002</v>
      </c>
      <c r="E112" s="26">
        <v>560.45100000000002</v>
      </c>
      <c r="F112" s="26">
        <f>VLOOKUP(A112,Price!B:C,2,TRUE)</f>
        <v>28.64</v>
      </c>
      <c r="G112" s="73" t="s">
        <v>1136</v>
      </c>
      <c r="H112" s="25">
        <v>0.73856200000000005</v>
      </c>
      <c r="I112" s="74">
        <f t="shared" si="6"/>
        <v>3132.8175203599999</v>
      </c>
      <c r="J112" s="73">
        <f t="shared" si="7"/>
        <v>21.152415680000001</v>
      </c>
    </row>
    <row r="113" spans="1:10" x14ac:dyDescent="0.35">
      <c r="A113" s="21" t="s">
        <v>411</v>
      </c>
      <c r="B113" s="22" t="s">
        <v>412</v>
      </c>
      <c r="C113" s="22">
        <v>11530.965899999999</v>
      </c>
      <c r="D113" s="22">
        <v>616.42000000000007</v>
      </c>
      <c r="E113" s="23">
        <v>616.42000000000007</v>
      </c>
      <c r="F113" s="23">
        <f>VLOOKUP(A113,Price!B:C,2,TRUE)</f>
        <v>29.71</v>
      </c>
      <c r="G113" s="75" t="s">
        <v>1136</v>
      </c>
      <c r="H113" s="22">
        <v>0.73856200000000005</v>
      </c>
      <c r="I113" s="76">
        <f t="shared" si="6"/>
        <v>8516.3332370358003</v>
      </c>
      <c r="J113" s="75">
        <f t="shared" si="7"/>
        <v>21.942677020000001</v>
      </c>
    </row>
    <row r="114" spans="1:10" x14ac:dyDescent="0.35">
      <c r="A114" s="24" t="s">
        <v>413</v>
      </c>
      <c r="B114" s="25" t="s">
        <v>414</v>
      </c>
      <c r="C114" s="25"/>
      <c r="D114" s="25">
        <v>0</v>
      </c>
      <c r="E114" s="26">
        <v>0</v>
      </c>
      <c r="F114" s="26">
        <f>VLOOKUP(A114,Price!B:C,2,TRUE)</f>
        <v>0</v>
      </c>
      <c r="G114" s="73" t="s">
        <v>1136</v>
      </c>
      <c r="H114" s="25">
        <v>0.73856200000000005</v>
      </c>
      <c r="I114" s="74">
        <f t="shared" si="6"/>
        <v>0</v>
      </c>
      <c r="J114" s="73">
        <f t="shared" si="7"/>
        <v>0</v>
      </c>
    </row>
    <row r="115" spans="1:10" x14ac:dyDescent="0.35">
      <c r="A115" s="21" t="s">
        <v>415</v>
      </c>
      <c r="B115" s="22" t="s">
        <v>416</v>
      </c>
      <c r="C115" s="22">
        <v>38132</v>
      </c>
      <c r="D115" s="22">
        <v>5873.17</v>
      </c>
      <c r="E115" s="23">
        <v>4139.71</v>
      </c>
      <c r="F115" s="23">
        <f>VLOOKUP(A115,Price!B:C,2,TRUE)</f>
        <v>45.96</v>
      </c>
      <c r="G115" s="75" t="s">
        <v>1136</v>
      </c>
      <c r="H115" s="22">
        <v>0.73856200000000005</v>
      </c>
      <c r="I115" s="76">
        <f t="shared" si="6"/>
        <v>28162.846184000002</v>
      </c>
      <c r="J115" s="75">
        <f t="shared" si="7"/>
        <v>33.944309520000004</v>
      </c>
    </row>
    <row r="116" spans="1:10" x14ac:dyDescent="0.35">
      <c r="A116" s="24" t="s">
        <v>417</v>
      </c>
      <c r="B116" s="25" t="s">
        <v>418</v>
      </c>
      <c r="C116" s="25">
        <v>537724.93090000004</v>
      </c>
      <c r="D116" s="25">
        <v>491186.35499999998</v>
      </c>
      <c r="E116" s="26">
        <v>47902.354999999981</v>
      </c>
      <c r="F116" s="26">
        <f>VLOOKUP(A116,Price!B:C,2,TRUE)</f>
        <v>24.5</v>
      </c>
      <c r="G116" s="73" t="s">
        <v>1145</v>
      </c>
      <c r="H116" s="25">
        <v>0.189245</v>
      </c>
      <c r="I116" s="74">
        <f t="shared" si="6"/>
        <v>101761.7545481705</v>
      </c>
      <c r="J116" s="73">
        <f t="shared" si="7"/>
        <v>4.6365024999999997</v>
      </c>
    </row>
    <row r="117" spans="1:10" x14ac:dyDescent="0.35">
      <c r="A117" s="21" t="s">
        <v>419</v>
      </c>
      <c r="B117" s="22" t="s">
        <v>420</v>
      </c>
      <c r="C117" s="22">
        <v>3258.6433000000002</v>
      </c>
      <c r="D117" s="22">
        <v>713.78099999999995</v>
      </c>
      <c r="E117" s="23">
        <v>713.78099999999995</v>
      </c>
      <c r="F117" s="23">
        <f>VLOOKUP(A117,Price!B:C,2,TRUE)</f>
        <v>13.87</v>
      </c>
      <c r="G117" s="75" t="s">
        <v>1136</v>
      </c>
      <c r="H117" s="22">
        <v>0.73856200000000005</v>
      </c>
      <c r="I117" s="76">
        <f t="shared" si="6"/>
        <v>2406.7101129346001</v>
      </c>
      <c r="J117" s="75">
        <f t="shared" si="7"/>
        <v>10.24385494</v>
      </c>
    </row>
    <row r="118" spans="1:10" x14ac:dyDescent="0.35">
      <c r="A118" s="24" t="s">
        <v>421</v>
      </c>
      <c r="B118" s="25" t="s">
        <v>422</v>
      </c>
      <c r="C118" s="25">
        <v>65181.0412</v>
      </c>
      <c r="D118" s="25">
        <v>385200</v>
      </c>
      <c r="E118" s="26">
        <v>31200</v>
      </c>
      <c r="F118" s="26">
        <f>VLOOKUP(A118,Price!B:C,2,TRUE)</f>
        <v>104.08</v>
      </c>
      <c r="G118" s="73" t="s">
        <v>1135</v>
      </c>
      <c r="H118" s="25">
        <v>1</v>
      </c>
      <c r="I118" s="74">
        <f t="shared" si="6"/>
        <v>65181.0412</v>
      </c>
      <c r="J118" s="73">
        <f t="shared" si="7"/>
        <v>104.08</v>
      </c>
    </row>
    <row r="119" spans="1:10" x14ac:dyDescent="0.35">
      <c r="A119" s="21" t="s">
        <v>423</v>
      </c>
      <c r="B119" s="22" t="s">
        <v>424</v>
      </c>
      <c r="C119" s="22">
        <v>58662.262000000002</v>
      </c>
      <c r="D119" s="22">
        <v>165350.144</v>
      </c>
      <c r="E119" s="23">
        <v>3350.1440000000002</v>
      </c>
      <c r="F119" s="23">
        <f>VLOOKUP(A119,Price!B:C,2,TRUE)</f>
        <v>228.39</v>
      </c>
      <c r="G119" s="75" t="s">
        <v>1135</v>
      </c>
      <c r="H119" s="22">
        <v>1</v>
      </c>
      <c r="I119" s="76">
        <f t="shared" si="6"/>
        <v>58662.262000000002</v>
      </c>
      <c r="J119" s="75">
        <f t="shared" si="7"/>
        <v>228.39</v>
      </c>
    </row>
    <row r="120" spans="1:10" x14ac:dyDescent="0.35">
      <c r="A120" s="24" t="s">
        <v>425</v>
      </c>
      <c r="B120" s="25" t="s">
        <v>426</v>
      </c>
      <c r="C120" s="25">
        <v>18928.6489</v>
      </c>
      <c r="D120" s="25">
        <v>1984</v>
      </c>
      <c r="E120" s="26">
        <v>1984</v>
      </c>
      <c r="F120" s="26">
        <f>VLOOKUP(A120,Price!B:C,2,TRUE)</f>
        <v>11.76</v>
      </c>
      <c r="G120" s="73" t="s">
        <v>1135</v>
      </c>
      <c r="H120" s="25">
        <v>1</v>
      </c>
      <c r="I120" s="74">
        <f t="shared" si="6"/>
        <v>18928.6489</v>
      </c>
      <c r="J120" s="73">
        <f t="shared" si="7"/>
        <v>11.76</v>
      </c>
    </row>
    <row r="121" spans="1:10" x14ac:dyDescent="0.35">
      <c r="A121" s="21" t="s">
        <v>427</v>
      </c>
      <c r="B121" s="22" t="s">
        <v>428</v>
      </c>
      <c r="C121" s="22">
        <v>46425.517</v>
      </c>
      <c r="D121" s="22">
        <v>102.274</v>
      </c>
      <c r="E121" s="23">
        <v>27.299000000000007</v>
      </c>
      <c r="F121" s="23">
        <f>VLOOKUP(A121,Price!B:C,2,TRUE)</f>
        <v>31.85</v>
      </c>
      <c r="G121" s="75" t="s">
        <v>1136</v>
      </c>
      <c r="H121" s="22">
        <v>0.73856200000000005</v>
      </c>
      <c r="I121" s="76">
        <f t="shared" si="6"/>
        <v>34288.122686554001</v>
      </c>
      <c r="J121" s="75">
        <f t="shared" si="7"/>
        <v>23.523199700000003</v>
      </c>
    </row>
    <row r="122" spans="1:10" x14ac:dyDescent="0.35">
      <c r="A122" s="24" t="s">
        <v>429</v>
      </c>
      <c r="B122" s="25" t="s">
        <v>430</v>
      </c>
      <c r="C122" s="25"/>
      <c r="D122" s="25">
        <v>0</v>
      </c>
      <c r="E122" s="26">
        <v>0</v>
      </c>
      <c r="F122" s="26">
        <f>VLOOKUP(A122,Price!B:C,2,TRUE)</f>
        <v>0</v>
      </c>
      <c r="G122" s="73" t="s">
        <v>1136</v>
      </c>
      <c r="H122" s="25">
        <v>0.73856200000000005</v>
      </c>
      <c r="I122" s="74">
        <f t="shared" si="6"/>
        <v>0</v>
      </c>
      <c r="J122" s="73">
        <f t="shared" si="7"/>
        <v>0</v>
      </c>
    </row>
    <row r="123" spans="1:10" x14ac:dyDescent="0.35">
      <c r="A123" s="21" t="s">
        <v>431</v>
      </c>
      <c r="B123" s="22" t="s">
        <v>432</v>
      </c>
      <c r="C123" s="22">
        <v>50425.19</v>
      </c>
      <c r="D123" s="22">
        <v>2868.6109999999999</v>
      </c>
      <c r="E123" s="23">
        <v>2868.6109999999999</v>
      </c>
      <c r="F123" s="23">
        <f>VLOOKUP(A123,Price!B:C,2,TRUE)</f>
        <v>61.27</v>
      </c>
      <c r="G123" s="75" t="s">
        <v>1135</v>
      </c>
      <c r="H123" s="22">
        <v>1</v>
      </c>
      <c r="I123" s="76">
        <f t="shared" si="6"/>
        <v>50425.19</v>
      </c>
      <c r="J123" s="75">
        <f t="shared" si="7"/>
        <v>61.27</v>
      </c>
    </row>
    <row r="124" spans="1:10" x14ac:dyDescent="0.35">
      <c r="A124" s="24" t="s">
        <v>433</v>
      </c>
      <c r="B124" s="25" t="s">
        <v>434</v>
      </c>
      <c r="C124" s="25"/>
      <c r="D124" s="25">
        <v>105.836</v>
      </c>
      <c r="E124" s="26">
        <v>88.417000000000002</v>
      </c>
      <c r="F124" s="26">
        <f>VLOOKUP(A124,Price!B:C,2,TRUE)</f>
        <v>126.05</v>
      </c>
      <c r="G124" s="73" t="s">
        <v>1136</v>
      </c>
      <c r="H124" s="25">
        <v>0.73856200000000005</v>
      </c>
      <c r="I124" s="74">
        <f t="shared" si="6"/>
        <v>0</v>
      </c>
      <c r="J124" s="73">
        <f t="shared" si="7"/>
        <v>93.0957401</v>
      </c>
    </row>
    <row r="125" spans="1:10" x14ac:dyDescent="0.35">
      <c r="A125" s="21" t="s">
        <v>435</v>
      </c>
      <c r="B125" s="22" t="s">
        <v>436</v>
      </c>
      <c r="C125" s="22">
        <v>30998.9627</v>
      </c>
      <c r="D125" s="22">
        <v>107600</v>
      </c>
      <c r="E125" s="23">
        <v>85500</v>
      </c>
      <c r="F125" s="23">
        <f>VLOOKUP(A125,Price!B:C,2,TRUE)</f>
        <v>41.59</v>
      </c>
      <c r="G125" s="75" t="s">
        <v>1139</v>
      </c>
      <c r="H125" s="22">
        <v>1.073231</v>
      </c>
      <c r="I125" s="76">
        <f t="shared" si="6"/>
        <v>33269.047737483699</v>
      </c>
      <c r="J125" s="75">
        <f t="shared" si="7"/>
        <v>44.635677290000004</v>
      </c>
    </row>
    <row r="126" spans="1:10" x14ac:dyDescent="0.35">
      <c r="A126" s="24" t="s">
        <v>437</v>
      </c>
      <c r="B126" s="25" t="s">
        <v>438</v>
      </c>
      <c r="C126" s="25">
        <v>316472.12430000002</v>
      </c>
      <c r="D126" s="25">
        <v>101128.398</v>
      </c>
      <c r="E126" s="26">
        <v>63571.398000000001</v>
      </c>
      <c r="F126" s="26">
        <f>VLOOKUP(A126,Price!B:C,2,TRUE)</f>
        <v>37168</v>
      </c>
      <c r="G126" s="73" t="s">
        <v>1146</v>
      </c>
      <c r="H126" s="25">
        <v>5.8806999999999998E-2</v>
      </c>
      <c r="I126" s="74">
        <f t="shared" si="6"/>
        <v>18610.776213710102</v>
      </c>
      <c r="J126" s="73">
        <f t="shared" si="7"/>
        <v>2185.7385759999997</v>
      </c>
    </row>
    <row r="127" spans="1:10" x14ac:dyDescent="0.35">
      <c r="A127" s="21" t="s">
        <v>439</v>
      </c>
      <c r="B127" s="22" t="s">
        <v>440</v>
      </c>
      <c r="C127" s="22">
        <v>86248.2</v>
      </c>
      <c r="D127" s="22">
        <v>36733</v>
      </c>
      <c r="E127" s="23">
        <v>1884</v>
      </c>
      <c r="F127" s="23">
        <f>VLOOKUP(A127,Price!B:C,2,TRUE)</f>
        <v>53.46</v>
      </c>
      <c r="G127" s="75" t="s">
        <v>1135</v>
      </c>
      <c r="H127" s="22">
        <v>1</v>
      </c>
      <c r="I127" s="76">
        <f t="shared" si="6"/>
        <v>86248.2</v>
      </c>
      <c r="J127" s="75">
        <f t="shared" si="7"/>
        <v>53.46</v>
      </c>
    </row>
    <row r="128" spans="1:10" x14ac:dyDescent="0.35">
      <c r="A128" s="24" t="s">
        <v>441</v>
      </c>
      <c r="B128" s="25" t="s">
        <v>442</v>
      </c>
      <c r="C128" s="25">
        <v>3193.9515999999999</v>
      </c>
      <c r="D128" s="25">
        <v>238.196</v>
      </c>
      <c r="E128" s="26">
        <v>238.196</v>
      </c>
      <c r="F128" s="26">
        <f>VLOOKUP(A128,Price!B:C,2,TRUE)</f>
        <v>7.03</v>
      </c>
      <c r="G128" s="73" t="s">
        <v>1136</v>
      </c>
      <c r="H128" s="25">
        <v>0.73856200000000005</v>
      </c>
      <c r="I128" s="74">
        <f t="shared" si="6"/>
        <v>2358.9312815992002</v>
      </c>
      <c r="J128" s="73">
        <f t="shared" si="7"/>
        <v>5.1920908600000004</v>
      </c>
    </row>
    <row r="129" spans="1:10" x14ac:dyDescent="0.35">
      <c r="A129" s="21" t="s">
        <v>443</v>
      </c>
      <c r="B129" s="22" t="s">
        <v>444</v>
      </c>
      <c r="C129" s="22">
        <v>80593.561000000002</v>
      </c>
      <c r="D129" s="22">
        <v>74077.706000000006</v>
      </c>
      <c r="E129" s="23">
        <v>7428.4089999999997</v>
      </c>
      <c r="F129" s="23">
        <f>VLOOKUP(A129,Price!B:C,2,TRUE)</f>
        <v>77.27</v>
      </c>
      <c r="G129" s="75" t="s">
        <v>1135</v>
      </c>
      <c r="H129" s="22">
        <v>1</v>
      </c>
      <c r="I129" s="76">
        <f t="shared" si="6"/>
        <v>80593.561000000002</v>
      </c>
      <c r="J129" s="75">
        <f t="shared" si="7"/>
        <v>77.27</v>
      </c>
    </row>
    <row r="130" spans="1:10" x14ac:dyDescent="0.35">
      <c r="A130" s="24" t="s">
        <v>445</v>
      </c>
      <c r="B130" s="25" t="s">
        <v>446</v>
      </c>
      <c r="C130" s="25">
        <v>241953.0607</v>
      </c>
      <c r="D130" s="25">
        <v>1262750</v>
      </c>
      <c r="E130" s="26">
        <v>59000</v>
      </c>
      <c r="F130" s="26">
        <f>VLOOKUP(A130,Price!B:C,2,TRUE)</f>
        <v>2326</v>
      </c>
      <c r="G130" s="73" t="s">
        <v>1135</v>
      </c>
      <c r="H130" s="25">
        <v>1</v>
      </c>
      <c r="I130" s="74">
        <f t="shared" si="6"/>
        <v>241953.0607</v>
      </c>
      <c r="J130" s="73">
        <f t="shared" si="7"/>
        <v>2326</v>
      </c>
    </row>
    <row r="131" spans="1:10" x14ac:dyDescent="0.35">
      <c r="A131" s="21" t="s">
        <v>447</v>
      </c>
      <c r="B131" s="22" t="s">
        <v>448</v>
      </c>
      <c r="C131" s="22">
        <v>139821.59</v>
      </c>
      <c r="D131" s="22">
        <v>123629.26199999999</v>
      </c>
      <c r="E131" s="23">
        <v>85111.460999999981</v>
      </c>
      <c r="F131" s="23">
        <f>VLOOKUP(A131,Price!B:C,2,TRUE)</f>
        <v>71.41</v>
      </c>
      <c r="G131" s="75" t="s">
        <v>1135</v>
      </c>
      <c r="H131" s="22">
        <v>1</v>
      </c>
      <c r="I131" s="76">
        <f t="shared" ref="I131:I157" si="8">C131*H131</f>
        <v>139821.59</v>
      </c>
      <c r="J131" s="75">
        <f t="shared" ref="J131:J157" si="9">F131*H131</f>
        <v>71.41</v>
      </c>
    </row>
    <row r="132" spans="1:10" x14ac:dyDescent="0.35">
      <c r="A132" s="24" t="s">
        <v>449</v>
      </c>
      <c r="B132" s="25" t="s">
        <v>450</v>
      </c>
      <c r="C132" s="25">
        <v>10951.5957</v>
      </c>
      <c r="D132" s="25">
        <v>1287.6100000000001</v>
      </c>
      <c r="E132" s="26">
        <v>1287.6100000000001</v>
      </c>
      <c r="F132" s="26">
        <f>VLOOKUP(A132,Price!B:C,2,TRUE)</f>
        <v>5.85</v>
      </c>
      <c r="G132" s="73" t="s">
        <v>1135</v>
      </c>
      <c r="H132" s="25">
        <v>1</v>
      </c>
      <c r="I132" s="74">
        <f t="shared" si="8"/>
        <v>10951.5957</v>
      </c>
      <c r="J132" s="73">
        <f t="shared" si="9"/>
        <v>5.85</v>
      </c>
    </row>
    <row r="133" spans="1:10" x14ac:dyDescent="0.35">
      <c r="A133" s="21" t="s">
        <v>451</v>
      </c>
      <c r="B133" s="22" t="s">
        <v>452</v>
      </c>
      <c r="C133" s="22"/>
      <c r="D133" s="22">
        <v>0</v>
      </c>
      <c r="E133" s="23">
        <v>0</v>
      </c>
      <c r="F133" s="23">
        <f>VLOOKUP(A133,Price!B:C,2,TRUE)</f>
        <v>0</v>
      </c>
      <c r="G133" s="75" t="s">
        <v>1136</v>
      </c>
      <c r="H133" s="22">
        <v>0.73856200000000005</v>
      </c>
      <c r="I133" s="76">
        <f t="shared" si="8"/>
        <v>0</v>
      </c>
      <c r="J133" s="75">
        <f t="shared" si="9"/>
        <v>0</v>
      </c>
    </row>
    <row r="134" spans="1:10" x14ac:dyDescent="0.35">
      <c r="A134" s="24" t="s">
        <v>453</v>
      </c>
      <c r="B134" s="25" t="s">
        <v>454</v>
      </c>
      <c r="C134" s="25">
        <v>34816.1</v>
      </c>
      <c r="D134" s="25">
        <v>65.632000000000005</v>
      </c>
      <c r="E134" s="26">
        <v>33.864000000000004</v>
      </c>
      <c r="F134" s="26">
        <f>VLOOKUP(A134,Price!B:C,2,TRUE)</f>
        <v>62.85</v>
      </c>
      <c r="G134" s="73" t="s">
        <v>1136</v>
      </c>
      <c r="H134" s="25">
        <v>0.73856200000000005</v>
      </c>
      <c r="I134" s="74">
        <f t="shared" si="8"/>
        <v>25713.848448200002</v>
      </c>
      <c r="J134" s="73">
        <f t="shared" si="9"/>
        <v>46.418621700000003</v>
      </c>
    </row>
    <row r="135" spans="1:10" x14ac:dyDescent="0.35">
      <c r="A135" s="21" t="s">
        <v>455</v>
      </c>
      <c r="B135" s="22" t="s">
        <v>456</v>
      </c>
      <c r="C135" s="22">
        <v>71083.379499999995</v>
      </c>
      <c r="D135" s="22">
        <v>177875.88099999999</v>
      </c>
      <c r="E135" s="23">
        <v>34875.880999999994</v>
      </c>
      <c r="F135" s="23">
        <f>VLOOKUP(A135,Price!B:C,2,TRUE)</f>
        <v>42.95</v>
      </c>
      <c r="G135" s="75" t="s">
        <v>1136</v>
      </c>
      <c r="H135" s="22">
        <v>0.73856200000000005</v>
      </c>
      <c r="I135" s="76">
        <f t="shared" si="8"/>
        <v>52499.482930279002</v>
      </c>
      <c r="J135" s="75">
        <f t="shared" si="9"/>
        <v>31.721237900000006</v>
      </c>
    </row>
    <row r="136" spans="1:10" x14ac:dyDescent="0.35">
      <c r="A136" s="24" t="s">
        <v>457</v>
      </c>
      <c r="B136" s="25" t="s">
        <v>458</v>
      </c>
      <c r="C136" s="25">
        <v>3687.7719000000002</v>
      </c>
      <c r="D136" s="25">
        <v>534.28</v>
      </c>
      <c r="E136" s="26">
        <v>534.28</v>
      </c>
      <c r="F136" s="26">
        <f>VLOOKUP(A136,Price!B:C,2,TRUE)</f>
        <v>4.46</v>
      </c>
      <c r="G136" s="73" t="s">
        <v>1136</v>
      </c>
      <c r="H136" s="25">
        <v>0.73856200000000005</v>
      </c>
      <c r="I136" s="74">
        <f t="shared" si="8"/>
        <v>2723.6481900078002</v>
      </c>
      <c r="J136" s="73">
        <f t="shared" si="9"/>
        <v>3.2939865200000003</v>
      </c>
    </row>
    <row r="137" spans="1:10" x14ac:dyDescent="0.35">
      <c r="A137" s="21" t="s">
        <v>459</v>
      </c>
      <c r="B137" s="22" t="s">
        <v>460</v>
      </c>
      <c r="C137" s="22">
        <v>30291.003799999999</v>
      </c>
      <c r="D137" s="22">
        <v>44300</v>
      </c>
      <c r="E137" s="23">
        <v>11700</v>
      </c>
      <c r="F137" s="23">
        <f>VLOOKUP(A137,Price!B:C,2,TRUE)</f>
        <v>73.5</v>
      </c>
      <c r="G137" s="75" t="s">
        <v>1135</v>
      </c>
      <c r="H137" s="22">
        <v>1</v>
      </c>
      <c r="I137" s="76">
        <f t="shared" si="8"/>
        <v>30291.003799999999</v>
      </c>
      <c r="J137" s="75">
        <f t="shared" si="9"/>
        <v>73.5</v>
      </c>
    </row>
    <row r="138" spans="1:10" x14ac:dyDescent="0.35">
      <c r="A138" s="24" t="s">
        <v>461</v>
      </c>
      <c r="B138" s="25" t="s">
        <v>462</v>
      </c>
      <c r="C138" s="25">
        <v>115689.64</v>
      </c>
      <c r="D138" s="25">
        <v>26764.869000000002</v>
      </c>
      <c r="E138" s="26">
        <v>23246.029000000002</v>
      </c>
      <c r="F138" s="26">
        <f>VLOOKUP(A138,Price!B:C,2,TRUE)</f>
        <v>53.98</v>
      </c>
      <c r="G138" s="73" t="s">
        <v>1136</v>
      </c>
      <c r="H138" s="25">
        <v>0.73856200000000005</v>
      </c>
      <c r="I138" s="74">
        <f t="shared" si="8"/>
        <v>85443.971897680007</v>
      </c>
      <c r="J138" s="73">
        <f t="shared" si="9"/>
        <v>39.867576759999999</v>
      </c>
    </row>
    <row r="139" spans="1:10" x14ac:dyDescent="0.35">
      <c r="A139" s="21" t="s">
        <v>463</v>
      </c>
      <c r="B139" s="22" t="s">
        <v>464</v>
      </c>
      <c r="C139" s="22">
        <v>33204.714</v>
      </c>
      <c r="D139" s="22">
        <v>72355</v>
      </c>
      <c r="E139" s="23">
        <v>2932</v>
      </c>
      <c r="F139" s="23">
        <f>VLOOKUP(A139,Price!B:C,2,TRUE)</f>
        <v>51.22</v>
      </c>
      <c r="G139" s="75" t="s">
        <v>1136</v>
      </c>
      <c r="H139" s="22">
        <v>0.73856200000000005</v>
      </c>
      <c r="I139" s="76">
        <f t="shared" si="8"/>
        <v>24523.739981268001</v>
      </c>
      <c r="J139" s="75">
        <f t="shared" si="9"/>
        <v>37.82914564</v>
      </c>
    </row>
    <row r="140" spans="1:10" x14ac:dyDescent="0.35">
      <c r="A140" s="24" t="s">
        <v>465</v>
      </c>
      <c r="B140" s="25" t="s">
        <v>466</v>
      </c>
      <c r="C140" s="25"/>
      <c r="D140" s="25">
        <v>0</v>
      </c>
      <c r="E140" s="26">
        <v>0</v>
      </c>
      <c r="F140" s="26">
        <f>VLOOKUP(A140,Price!B:C,2,TRUE)</f>
        <v>0</v>
      </c>
      <c r="G140" s="73" t="s">
        <v>1136</v>
      </c>
      <c r="H140" s="25">
        <v>0.73856200000000005</v>
      </c>
      <c r="I140" s="74">
        <f t="shared" si="8"/>
        <v>0</v>
      </c>
      <c r="J140" s="73">
        <f t="shared" si="9"/>
        <v>0</v>
      </c>
    </row>
    <row r="141" spans="1:10" x14ac:dyDescent="0.35">
      <c r="A141" s="21" t="s">
        <v>467</v>
      </c>
      <c r="B141" s="22" t="s">
        <v>468</v>
      </c>
      <c r="C141" s="22">
        <v>3511.7545</v>
      </c>
      <c r="D141" s="22">
        <v>171.816</v>
      </c>
      <c r="E141" s="23">
        <v>0</v>
      </c>
      <c r="F141" s="23">
        <v>21.13</v>
      </c>
      <c r="G141" s="75" t="s">
        <v>1136</v>
      </c>
      <c r="H141" s="22">
        <v>0.73856200000000005</v>
      </c>
      <c r="I141" s="76">
        <f t="shared" si="8"/>
        <v>2593.6484270290002</v>
      </c>
      <c r="J141" s="75">
        <f t="shared" si="9"/>
        <v>15.605815060000001</v>
      </c>
    </row>
    <row r="142" spans="1:10" x14ac:dyDescent="0.35">
      <c r="A142" s="24" t="s">
        <v>469</v>
      </c>
      <c r="B142" s="25" t="s">
        <v>470</v>
      </c>
      <c r="C142" s="25"/>
      <c r="D142" s="25">
        <v>1295.9319999999998</v>
      </c>
      <c r="E142" s="26">
        <v>123.32199999999989</v>
      </c>
      <c r="F142" s="26">
        <f>VLOOKUP(A142,Price!B:C,2,TRUE)</f>
        <v>86.62</v>
      </c>
      <c r="G142" s="73" t="s">
        <v>1136</v>
      </c>
      <c r="H142" s="25">
        <v>0.73856200000000005</v>
      </c>
      <c r="I142" s="74">
        <f t="shared" si="8"/>
        <v>0</v>
      </c>
      <c r="J142" s="73">
        <f t="shared" si="9"/>
        <v>63.97424044000001</v>
      </c>
    </row>
    <row r="143" spans="1:10" x14ac:dyDescent="0.35">
      <c r="A143" s="21" t="s">
        <v>471</v>
      </c>
      <c r="B143" s="22" t="s">
        <v>472</v>
      </c>
      <c r="C143" s="22">
        <v>173138.72289999999</v>
      </c>
      <c r="D143" s="22">
        <v>488360</v>
      </c>
      <c r="E143" s="23">
        <v>39360</v>
      </c>
      <c r="F143" s="23">
        <f>VLOOKUP(A143,Price!B:C,2,TRUE)</f>
        <v>58.65</v>
      </c>
      <c r="G143" s="75" t="s">
        <v>1135</v>
      </c>
      <c r="H143" s="22">
        <v>1</v>
      </c>
      <c r="I143" s="76">
        <f t="shared" si="8"/>
        <v>173138.72289999999</v>
      </c>
      <c r="J143" s="75">
        <f t="shared" si="9"/>
        <v>58.65</v>
      </c>
    </row>
    <row r="144" spans="1:10" x14ac:dyDescent="0.35">
      <c r="A144" s="24" t="s">
        <v>473</v>
      </c>
      <c r="B144" s="25" t="s">
        <v>474</v>
      </c>
      <c r="C144" s="25">
        <v>23768.203300000001</v>
      </c>
      <c r="D144" s="25">
        <v>3012.77</v>
      </c>
      <c r="E144" s="26">
        <v>3012.77</v>
      </c>
      <c r="F144" s="26">
        <f>VLOOKUP(A144,Price!B:C,2,TRUE)</f>
        <v>68.319999999999993</v>
      </c>
      <c r="G144" s="73" t="s">
        <v>1136</v>
      </c>
      <c r="H144" s="25">
        <v>0.73856200000000005</v>
      </c>
      <c r="I144" s="74">
        <f t="shared" si="8"/>
        <v>17554.291765654601</v>
      </c>
      <c r="J144" s="73">
        <f t="shared" si="9"/>
        <v>50.458555839999995</v>
      </c>
    </row>
    <row r="145" spans="1:10" x14ac:dyDescent="0.35">
      <c r="A145" s="21" t="s">
        <v>475</v>
      </c>
      <c r="B145" s="22" t="s">
        <v>476</v>
      </c>
      <c r="C145" s="22">
        <v>7621.81</v>
      </c>
      <c r="D145" s="22">
        <v>13871.591999999999</v>
      </c>
      <c r="E145" s="23">
        <v>10247.621999999999</v>
      </c>
      <c r="F145" s="23">
        <f>VLOOKUP(A145,Price!B:C,2,TRUE)</f>
        <v>12.11</v>
      </c>
      <c r="G145" s="75" t="s">
        <v>1136</v>
      </c>
      <c r="H145" s="22">
        <v>0.73856200000000005</v>
      </c>
      <c r="I145" s="76">
        <f t="shared" si="8"/>
        <v>5629.1792372200007</v>
      </c>
      <c r="J145" s="75">
        <f t="shared" si="9"/>
        <v>8.94398582</v>
      </c>
    </row>
    <row r="146" spans="1:10" x14ac:dyDescent="0.35">
      <c r="A146" s="24" t="s">
        <v>477</v>
      </c>
      <c r="B146" s="25" t="s">
        <v>478</v>
      </c>
      <c r="C146" s="25"/>
      <c r="D146" s="25">
        <v>0</v>
      </c>
      <c r="E146" s="26">
        <v>0</v>
      </c>
      <c r="F146" s="26">
        <f>VLOOKUP(A146,Price!B:C,2,TRUE)</f>
        <v>0</v>
      </c>
      <c r="G146" s="73" t="s">
        <v>1136</v>
      </c>
      <c r="H146" s="25">
        <v>0.73856200000000005</v>
      </c>
      <c r="I146" s="74">
        <f t="shared" si="8"/>
        <v>0</v>
      </c>
      <c r="J146" s="73">
        <f t="shared" si="9"/>
        <v>0</v>
      </c>
    </row>
    <row r="147" spans="1:10" x14ac:dyDescent="0.35">
      <c r="A147" s="21" t="s">
        <v>479</v>
      </c>
      <c r="B147" s="22" t="s">
        <v>480</v>
      </c>
      <c r="C147" s="22">
        <v>56975.238599999997</v>
      </c>
      <c r="D147" s="22">
        <v>32328</v>
      </c>
      <c r="E147" s="23">
        <v>32328</v>
      </c>
      <c r="F147" s="23">
        <f>VLOOKUP(A147,Price!B:C,2,TRUE)</f>
        <v>126.86</v>
      </c>
      <c r="G147" s="75" t="s">
        <v>1135</v>
      </c>
      <c r="H147" s="22">
        <v>1</v>
      </c>
      <c r="I147" s="76">
        <f t="shared" si="8"/>
        <v>56975.238599999997</v>
      </c>
      <c r="J147" s="75">
        <f t="shared" si="9"/>
        <v>126.86</v>
      </c>
    </row>
    <row r="148" spans="1:10" x14ac:dyDescent="0.35">
      <c r="A148" s="24" t="s">
        <v>481</v>
      </c>
      <c r="B148" s="25" t="s">
        <v>482</v>
      </c>
      <c r="C148" s="25"/>
      <c r="D148" s="25">
        <v>0</v>
      </c>
      <c r="E148" s="26">
        <v>0</v>
      </c>
      <c r="F148" s="26">
        <f>VLOOKUP(A148,Price!B:C,2,TRUE)</f>
        <v>0</v>
      </c>
      <c r="G148" s="73" t="s">
        <v>1135</v>
      </c>
      <c r="H148" s="25">
        <v>1</v>
      </c>
      <c r="I148" s="74">
        <f t="shared" si="8"/>
        <v>0</v>
      </c>
      <c r="J148" s="73">
        <f t="shared" si="9"/>
        <v>0</v>
      </c>
    </row>
    <row r="149" spans="1:10" x14ac:dyDescent="0.35">
      <c r="A149" s="21" t="s">
        <v>483</v>
      </c>
      <c r="B149" s="22" t="s">
        <v>484</v>
      </c>
      <c r="C149" s="22">
        <v>5031.5731999999998</v>
      </c>
      <c r="D149" s="22">
        <v>12506.707</v>
      </c>
      <c r="E149" s="23">
        <v>824.20700000000033</v>
      </c>
      <c r="F149" s="23">
        <f>VLOOKUP(A149,Price!B:C,2,TRUE)</f>
        <v>23.97</v>
      </c>
      <c r="G149" s="75" t="s">
        <v>1136</v>
      </c>
      <c r="H149" s="22">
        <v>0.73856200000000005</v>
      </c>
      <c r="I149" s="76">
        <f t="shared" si="8"/>
        <v>3716.1287657384</v>
      </c>
      <c r="J149" s="75">
        <f t="shared" si="9"/>
        <v>17.70333114</v>
      </c>
    </row>
    <row r="150" spans="1:10" x14ac:dyDescent="0.35">
      <c r="A150" s="24" t="s">
        <v>485</v>
      </c>
      <c r="B150" s="25" t="s">
        <v>486</v>
      </c>
      <c r="C150" s="25">
        <v>1735.2953</v>
      </c>
      <c r="D150" s="25">
        <v>0</v>
      </c>
      <c r="E150" s="26">
        <v>0</v>
      </c>
      <c r="F150" s="26">
        <f>VLOOKUP(A150,Price!B:C,2,TRUE)</f>
        <v>309</v>
      </c>
      <c r="G150" s="73" t="s">
        <v>1140</v>
      </c>
      <c r="H150" s="25">
        <v>5.1332000000000003E-2</v>
      </c>
      <c r="I150" s="74">
        <f t="shared" si="8"/>
        <v>89.076178339600006</v>
      </c>
      <c r="J150" s="73">
        <f t="shared" si="9"/>
        <v>15.861588000000001</v>
      </c>
    </row>
    <row r="151" spans="1:10" x14ac:dyDescent="0.35">
      <c r="A151" s="21" t="s">
        <v>487</v>
      </c>
      <c r="B151" s="22" t="s">
        <v>488</v>
      </c>
      <c r="C151" s="22">
        <v>23207.312999999998</v>
      </c>
      <c r="D151" s="22">
        <v>97366.67</v>
      </c>
      <c r="E151" s="23">
        <v>95005.24</v>
      </c>
      <c r="F151" s="23">
        <f>VLOOKUP(A151,Price!B:C,2,TRUE)</f>
        <v>23.2</v>
      </c>
      <c r="G151" s="75" t="s">
        <v>1135</v>
      </c>
      <c r="H151" s="22">
        <v>1</v>
      </c>
      <c r="I151" s="76">
        <f t="shared" si="8"/>
        <v>23207.312999999998</v>
      </c>
      <c r="J151" s="75">
        <f t="shared" si="9"/>
        <v>23.2</v>
      </c>
    </row>
    <row r="152" spans="1:10" x14ac:dyDescent="0.35">
      <c r="A152" s="24" t="s">
        <v>489</v>
      </c>
      <c r="B152" s="25" t="s">
        <v>490</v>
      </c>
      <c r="C152" s="25"/>
      <c r="D152" s="25">
        <v>0</v>
      </c>
      <c r="E152" s="26">
        <v>0</v>
      </c>
      <c r="F152" s="26">
        <f>VLOOKUP(A152,Price!B:C,2,TRUE)</f>
        <v>0</v>
      </c>
      <c r="G152" s="73" t="s">
        <v>1135</v>
      </c>
      <c r="H152" s="25">
        <v>1</v>
      </c>
      <c r="I152" s="74">
        <f t="shared" si="8"/>
        <v>0</v>
      </c>
      <c r="J152" s="73">
        <f t="shared" si="9"/>
        <v>0</v>
      </c>
    </row>
    <row r="153" spans="1:10" x14ac:dyDescent="0.35">
      <c r="A153" s="21" t="s">
        <v>491</v>
      </c>
      <c r="B153" s="22" t="s">
        <v>492</v>
      </c>
      <c r="C153" s="22">
        <v>47109.8416</v>
      </c>
      <c r="D153" s="22">
        <v>19102</v>
      </c>
      <c r="E153" s="23">
        <v>19102</v>
      </c>
      <c r="F153" s="23">
        <f>VLOOKUP(A153,Price!B:C,2,TRUE)</f>
        <v>93.76</v>
      </c>
      <c r="G153" s="75" t="s">
        <v>1135</v>
      </c>
      <c r="H153" s="22">
        <v>1</v>
      </c>
      <c r="I153" s="76">
        <f t="shared" si="8"/>
        <v>47109.8416</v>
      </c>
      <c r="J153" s="75">
        <f t="shared" si="9"/>
        <v>93.76</v>
      </c>
    </row>
    <row r="154" spans="1:10" x14ac:dyDescent="0.35">
      <c r="A154" s="24" t="s">
        <v>493</v>
      </c>
      <c r="B154" s="25" t="s">
        <v>494</v>
      </c>
      <c r="C154" s="25">
        <v>8411.0380000000005</v>
      </c>
      <c r="D154" s="25">
        <v>2057.232</v>
      </c>
      <c r="E154" s="26">
        <v>2057.232</v>
      </c>
      <c r="F154" s="26">
        <f>VLOOKUP(A154,Price!B:C,2,TRUE)</f>
        <v>10.74</v>
      </c>
      <c r="G154" s="73" t="s">
        <v>1136</v>
      </c>
      <c r="H154" s="25">
        <v>0.73856200000000005</v>
      </c>
      <c r="I154" s="74">
        <f t="shared" si="8"/>
        <v>6212.0730473560006</v>
      </c>
      <c r="J154" s="73">
        <f t="shared" si="9"/>
        <v>7.9321558800000007</v>
      </c>
    </row>
    <row r="155" spans="1:10" x14ac:dyDescent="0.35">
      <c r="A155" s="21" t="s">
        <v>495</v>
      </c>
      <c r="B155" s="22" t="s">
        <v>496</v>
      </c>
      <c r="C155" s="22">
        <v>65242.2</v>
      </c>
      <c r="D155" s="22">
        <v>35989.33</v>
      </c>
      <c r="E155" s="23">
        <v>13871.330000000002</v>
      </c>
      <c r="F155" s="23">
        <f>VLOOKUP(A155,Price!B:C,2,TRUE)</f>
        <v>32.9</v>
      </c>
      <c r="G155" s="75" t="s">
        <v>1135</v>
      </c>
      <c r="H155" s="22">
        <v>1</v>
      </c>
      <c r="I155" s="76">
        <f t="shared" si="8"/>
        <v>65242.2</v>
      </c>
      <c r="J155" s="75">
        <f t="shared" si="9"/>
        <v>32.9</v>
      </c>
    </row>
    <row r="156" spans="1:10" x14ac:dyDescent="0.35">
      <c r="A156" s="24" t="s">
        <v>497</v>
      </c>
      <c r="B156" s="25" t="s">
        <v>498</v>
      </c>
      <c r="C156" s="25">
        <v>47248.212299999999</v>
      </c>
      <c r="D156" s="25">
        <v>93398.2</v>
      </c>
      <c r="E156" s="26">
        <v>9573.1999999999971</v>
      </c>
      <c r="F156" s="26">
        <f>VLOOKUP(A156,Price!B:C,2,TRUE)</f>
        <v>35.44</v>
      </c>
      <c r="G156" s="73" t="s">
        <v>1147</v>
      </c>
      <c r="H156" s="25">
        <v>0.68130999999999997</v>
      </c>
      <c r="I156" s="74">
        <f t="shared" si="8"/>
        <v>32190.679522112998</v>
      </c>
      <c r="J156" s="73">
        <f t="shared" si="9"/>
        <v>24.145626399999998</v>
      </c>
    </row>
    <row r="157" spans="1:10" x14ac:dyDescent="0.35">
      <c r="A157" s="27" t="s">
        <v>499</v>
      </c>
      <c r="B157" s="28" t="s">
        <v>500</v>
      </c>
      <c r="C157" s="28">
        <v>64451.914799999999</v>
      </c>
      <c r="D157" s="28">
        <v>62960</v>
      </c>
      <c r="E157" s="29">
        <v>38700</v>
      </c>
      <c r="F157" s="29">
        <f>VLOOKUP(A157,Price!B:C,2,TRUE)</f>
        <v>70.11</v>
      </c>
      <c r="G157" s="77" t="s">
        <v>1135</v>
      </c>
      <c r="H157" s="28">
        <v>1</v>
      </c>
      <c r="I157" s="78">
        <f t="shared" si="8"/>
        <v>64451.914799999999</v>
      </c>
      <c r="J157" s="77">
        <f t="shared" si="9"/>
        <v>70.11</v>
      </c>
    </row>
  </sheetData>
  <sortState xmlns:xlrd2="http://schemas.microsoft.com/office/spreadsheetml/2017/richdata2" ref="A2:J158">
    <sortCondition ref="A1:A1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D703-FCA6-45D6-960B-C1A483F8F04B}">
  <dimension ref="A1:H931"/>
  <sheetViews>
    <sheetView workbookViewId="0">
      <selection activeCell="D21" sqref="D21"/>
    </sheetView>
  </sheetViews>
  <sheetFormatPr defaultRowHeight="14.5" x14ac:dyDescent="0.35"/>
  <cols>
    <col min="1" max="1" width="22.26953125" bestFit="1" customWidth="1"/>
    <col min="2" max="2" width="32.36328125" bestFit="1" customWidth="1"/>
    <col min="3" max="3" width="26.90625" bestFit="1" customWidth="1"/>
    <col min="6" max="6" width="17.6328125" bestFit="1" customWidth="1"/>
    <col min="7" max="7" width="32.36328125" bestFit="1" customWidth="1"/>
    <col min="8" max="8" width="6.81640625" bestFit="1" customWidth="1"/>
  </cols>
  <sheetData>
    <row r="1" spans="1:3" x14ac:dyDescent="0.35">
      <c r="A1" t="s">
        <v>504</v>
      </c>
      <c r="B1" t="s">
        <v>503</v>
      </c>
      <c r="C1" t="s">
        <v>1127</v>
      </c>
    </row>
    <row r="2" spans="1:3" hidden="1" x14ac:dyDescent="0.35">
      <c r="A2" t="s">
        <v>189</v>
      </c>
      <c r="B2" t="s">
        <v>188</v>
      </c>
      <c r="C2" t="s">
        <v>505</v>
      </c>
    </row>
    <row r="3" spans="1:3" x14ac:dyDescent="0.35">
      <c r="A3" t="s">
        <v>192</v>
      </c>
      <c r="B3" t="s">
        <v>191</v>
      </c>
      <c r="C3">
        <v>28.76</v>
      </c>
    </row>
    <row r="4" spans="1:3" hidden="1" x14ac:dyDescent="0.35">
      <c r="A4" t="s">
        <v>506</v>
      </c>
      <c r="B4" t="s">
        <v>315</v>
      </c>
      <c r="C4">
        <v>61.19</v>
      </c>
    </row>
    <row r="5" spans="1:3" hidden="1" x14ac:dyDescent="0.35">
      <c r="A5" t="s">
        <v>507</v>
      </c>
      <c r="B5" t="s">
        <v>315</v>
      </c>
      <c r="C5">
        <v>41.22</v>
      </c>
    </row>
    <row r="6" spans="1:3" hidden="1" x14ac:dyDescent="0.35">
      <c r="A6" t="s">
        <v>508</v>
      </c>
      <c r="B6" t="s">
        <v>315</v>
      </c>
      <c r="C6">
        <v>69.78</v>
      </c>
    </row>
    <row r="7" spans="1:3" hidden="1" x14ac:dyDescent="0.35">
      <c r="A7" t="s">
        <v>509</v>
      </c>
      <c r="B7" t="s">
        <v>315</v>
      </c>
      <c r="C7">
        <v>68.19</v>
      </c>
    </row>
    <row r="8" spans="1:3" hidden="1" x14ac:dyDescent="0.35">
      <c r="A8" t="s">
        <v>189</v>
      </c>
      <c r="B8" t="s">
        <v>188</v>
      </c>
      <c r="C8" t="s">
        <v>505</v>
      </c>
    </row>
    <row r="9" spans="1:3" x14ac:dyDescent="0.35">
      <c r="A9" t="s">
        <v>194</v>
      </c>
      <c r="B9" t="s">
        <v>193</v>
      </c>
    </row>
    <row r="10" spans="1:3" hidden="1" x14ac:dyDescent="0.35">
      <c r="A10" t="s">
        <v>510</v>
      </c>
      <c r="B10" t="s">
        <v>475</v>
      </c>
      <c r="C10">
        <v>14.05</v>
      </c>
    </row>
    <row r="11" spans="1:3" hidden="1" x14ac:dyDescent="0.35">
      <c r="A11" t="s">
        <v>511</v>
      </c>
      <c r="B11" t="s">
        <v>475</v>
      </c>
      <c r="C11">
        <v>9.67</v>
      </c>
    </row>
    <row r="12" spans="1:3" hidden="1" x14ac:dyDescent="0.35">
      <c r="A12" t="s">
        <v>512</v>
      </c>
      <c r="B12" t="s">
        <v>475</v>
      </c>
      <c r="C12">
        <v>9.2799999999999994</v>
      </c>
    </row>
    <row r="13" spans="1:3" hidden="1" x14ac:dyDescent="0.35">
      <c r="A13" t="s">
        <v>513</v>
      </c>
      <c r="B13" t="s">
        <v>475</v>
      </c>
      <c r="C13">
        <v>5.59</v>
      </c>
    </row>
    <row r="14" spans="1:3" hidden="1" x14ac:dyDescent="0.35">
      <c r="A14" t="s">
        <v>189</v>
      </c>
      <c r="B14" t="s">
        <v>188</v>
      </c>
      <c r="C14" t="s">
        <v>505</v>
      </c>
    </row>
    <row r="15" spans="1:3" x14ac:dyDescent="0.35">
      <c r="A15" t="s">
        <v>196</v>
      </c>
      <c r="B15" t="s">
        <v>195</v>
      </c>
      <c r="C15">
        <v>232.73</v>
      </c>
    </row>
    <row r="16" spans="1:3" hidden="1" x14ac:dyDescent="0.35">
      <c r="A16" t="s">
        <v>514</v>
      </c>
      <c r="B16" t="s">
        <v>485</v>
      </c>
      <c r="C16">
        <v>108</v>
      </c>
    </row>
    <row r="17" spans="1:3" hidden="1" x14ac:dyDescent="0.35">
      <c r="A17" t="s">
        <v>515</v>
      </c>
      <c r="B17" t="s">
        <v>485</v>
      </c>
      <c r="C17">
        <v>53</v>
      </c>
    </row>
    <row r="18" spans="1:3" hidden="1" x14ac:dyDescent="0.35">
      <c r="A18" t="s">
        <v>516</v>
      </c>
      <c r="B18" t="s">
        <v>485</v>
      </c>
      <c r="C18">
        <v>146</v>
      </c>
    </row>
    <row r="19" spans="1:3" hidden="1" x14ac:dyDescent="0.35">
      <c r="A19" t="s">
        <v>517</v>
      </c>
      <c r="B19" t="s">
        <v>485</v>
      </c>
      <c r="C19">
        <v>149.55000000000001</v>
      </c>
    </row>
    <row r="20" spans="1:3" hidden="1" x14ac:dyDescent="0.35">
      <c r="A20" t="s">
        <v>189</v>
      </c>
      <c r="B20" t="s">
        <v>188</v>
      </c>
      <c r="C20" t="s">
        <v>505</v>
      </c>
    </row>
    <row r="21" spans="1:3" x14ac:dyDescent="0.35">
      <c r="A21" t="s">
        <v>198</v>
      </c>
      <c r="B21" t="s">
        <v>197</v>
      </c>
    </row>
    <row r="22" spans="1:3" hidden="1" x14ac:dyDescent="0.35">
      <c r="A22" t="s">
        <v>518</v>
      </c>
      <c r="B22" t="s">
        <v>389</v>
      </c>
      <c r="C22">
        <v>5.21</v>
      </c>
    </row>
    <row r="23" spans="1:3" hidden="1" x14ac:dyDescent="0.35">
      <c r="A23" t="s">
        <v>519</v>
      </c>
      <c r="B23" t="s">
        <v>389</v>
      </c>
      <c r="C23">
        <v>0.85</v>
      </c>
    </row>
    <row r="24" spans="1:3" hidden="1" x14ac:dyDescent="0.35">
      <c r="A24" t="s">
        <v>520</v>
      </c>
      <c r="B24" t="s">
        <v>389</v>
      </c>
      <c r="C24">
        <v>0.93</v>
      </c>
    </row>
    <row r="25" spans="1:3" hidden="1" x14ac:dyDescent="0.35">
      <c r="A25" t="s">
        <v>521</v>
      </c>
      <c r="B25" t="s">
        <v>389</v>
      </c>
      <c r="C25">
        <v>3.57</v>
      </c>
    </row>
    <row r="26" spans="1:3" hidden="1" x14ac:dyDescent="0.35">
      <c r="A26" t="s">
        <v>189</v>
      </c>
      <c r="B26" t="s">
        <v>188</v>
      </c>
      <c r="C26" t="s">
        <v>505</v>
      </c>
    </row>
    <row r="27" spans="1:3" x14ac:dyDescent="0.35">
      <c r="A27" t="s">
        <v>200</v>
      </c>
      <c r="B27" t="s">
        <v>199</v>
      </c>
    </row>
    <row r="28" spans="1:3" hidden="1" x14ac:dyDescent="0.35">
      <c r="A28" t="s">
        <v>522</v>
      </c>
      <c r="B28" t="s">
        <v>495</v>
      </c>
      <c r="C28">
        <v>26.04</v>
      </c>
    </row>
    <row r="29" spans="1:3" hidden="1" x14ac:dyDescent="0.35">
      <c r="A29" t="s">
        <v>523</v>
      </c>
      <c r="B29" t="s">
        <v>495</v>
      </c>
      <c r="C29">
        <v>20.05</v>
      </c>
    </row>
    <row r="30" spans="1:3" hidden="1" x14ac:dyDescent="0.35">
      <c r="A30" t="s">
        <v>524</v>
      </c>
      <c r="B30" t="s">
        <v>495</v>
      </c>
      <c r="C30">
        <v>23.72</v>
      </c>
    </row>
    <row r="31" spans="1:3" hidden="1" x14ac:dyDescent="0.35">
      <c r="A31" t="s">
        <v>525</v>
      </c>
      <c r="B31" t="s">
        <v>495</v>
      </c>
      <c r="C31">
        <v>22.05</v>
      </c>
    </row>
    <row r="32" spans="1:3" hidden="1" x14ac:dyDescent="0.35">
      <c r="A32" t="s">
        <v>189</v>
      </c>
      <c r="B32" t="s">
        <v>188</v>
      </c>
      <c r="C32" t="s">
        <v>505</v>
      </c>
    </row>
    <row r="33" spans="1:3" x14ac:dyDescent="0.35">
      <c r="A33" t="s">
        <v>202</v>
      </c>
      <c r="B33" t="s">
        <v>201</v>
      </c>
    </row>
    <row r="34" spans="1:3" hidden="1" x14ac:dyDescent="0.35">
      <c r="A34" t="s">
        <v>526</v>
      </c>
      <c r="B34" t="s">
        <v>345</v>
      </c>
      <c r="C34">
        <v>19.12</v>
      </c>
    </row>
    <row r="35" spans="1:3" hidden="1" x14ac:dyDescent="0.35">
      <c r="A35" t="s">
        <v>527</v>
      </c>
      <c r="B35" t="s">
        <v>345</v>
      </c>
      <c r="C35">
        <v>11.87</v>
      </c>
    </row>
    <row r="36" spans="1:3" hidden="1" x14ac:dyDescent="0.35">
      <c r="A36" t="s">
        <v>528</v>
      </c>
      <c r="B36" t="s">
        <v>345</v>
      </c>
      <c r="C36">
        <v>22.54</v>
      </c>
    </row>
    <row r="37" spans="1:3" hidden="1" x14ac:dyDescent="0.35">
      <c r="A37" t="s">
        <v>529</v>
      </c>
      <c r="B37" t="s">
        <v>345</v>
      </c>
      <c r="C37">
        <v>19.34</v>
      </c>
    </row>
    <row r="38" spans="1:3" hidden="1" x14ac:dyDescent="0.35">
      <c r="A38" t="s">
        <v>189</v>
      </c>
      <c r="B38" t="s">
        <v>188</v>
      </c>
      <c r="C38" t="s">
        <v>505</v>
      </c>
    </row>
    <row r="39" spans="1:3" x14ac:dyDescent="0.35">
      <c r="A39" t="s">
        <v>204</v>
      </c>
      <c r="B39" t="s">
        <v>203</v>
      </c>
      <c r="C39">
        <v>55.21</v>
      </c>
    </row>
    <row r="40" spans="1:3" hidden="1" x14ac:dyDescent="0.35">
      <c r="A40" t="s">
        <v>530</v>
      </c>
      <c r="B40" t="s">
        <v>229</v>
      </c>
      <c r="C40">
        <v>450662</v>
      </c>
    </row>
    <row r="41" spans="1:3" hidden="1" x14ac:dyDescent="0.35">
      <c r="A41" t="s">
        <v>531</v>
      </c>
      <c r="B41" t="s">
        <v>229</v>
      </c>
      <c r="C41">
        <v>347815</v>
      </c>
    </row>
    <row r="42" spans="1:3" hidden="1" x14ac:dyDescent="0.35">
      <c r="A42" t="s">
        <v>532</v>
      </c>
      <c r="B42" t="s">
        <v>229</v>
      </c>
      <c r="C42">
        <v>339590</v>
      </c>
    </row>
    <row r="43" spans="1:3" hidden="1" x14ac:dyDescent="0.35">
      <c r="A43" t="s">
        <v>533</v>
      </c>
      <c r="B43" t="s">
        <v>229</v>
      </c>
      <c r="C43">
        <v>306000</v>
      </c>
    </row>
    <row r="44" spans="1:3" hidden="1" x14ac:dyDescent="0.35">
      <c r="A44" t="s">
        <v>189</v>
      </c>
      <c r="B44" t="s">
        <v>188</v>
      </c>
      <c r="C44" t="s">
        <v>505</v>
      </c>
    </row>
    <row r="45" spans="1:3" x14ac:dyDescent="0.35">
      <c r="A45" t="s">
        <v>206</v>
      </c>
      <c r="B45" t="s">
        <v>205</v>
      </c>
      <c r="C45">
        <v>23.38</v>
      </c>
    </row>
    <row r="46" spans="1:3" hidden="1" x14ac:dyDescent="0.35">
      <c r="A46" t="s">
        <v>534</v>
      </c>
      <c r="B46" t="s">
        <v>219</v>
      </c>
      <c r="C46">
        <v>1.19</v>
      </c>
    </row>
    <row r="47" spans="1:3" hidden="1" x14ac:dyDescent="0.35">
      <c r="A47" t="s">
        <v>535</v>
      </c>
      <c r="B47" t="s">
        <v>219</v>
      </c>
      <c r="C47">
        <v>0.17</v>
      </c>
    </row>
    <row r="48" spans="1:3" hidden="1" x14ac:dyDescent="0.35">
      <c r="A48" t="s">
        <v>536</v>
      </c>
      <c r="B48" t="s">
        <v>219</v>
      </c>
      <c r="C48">
        <v>0.59</v>
      </c>
    </row>
    <row r="49" spans="1:3" hidden="1" x14ac:dyDescent="0.35">
      <c r="A49" t="s">
        <v>537</v>
      </c>
      <c r="B49" t="s">
        <v>219</v>
      </c>
      <c r="C49">
        <v>0.99</v>
      </c>
    </row>
    <row r="50" spans="1:3" hidden="1" x14ac:dyDescent="0.35">
      <c r="A50" t="s">
        <v>189</v>
      </c>
      <c r="B50" t="s">
        <v>188</v>
      </c>
      <c r="C50" t="s">
        <v>505</v>
      </c>
    </row>
    <row r="51" spans="1:3" x14ac:dyDescent="0.35">
      <c r="A51" t="s">
        <v>208</v>
      </c>
      <c r="B51" t="s">
        <v>207</v>
      </c>
      <c r="C51">
        <v>4.47</v>
      </c>
    </row>
    <row r="52" spans="1:3" hidden="1" x14ac:dyDescent="0.35">
      <c r="A52" t="s">
        <v>538</v>
      </c>
      <c r="B52" t="s">
        <v>271</v>
      </c>
      <c r="C52">
        <v>72.180000000000007</v>
      </c>
    </row>
    <row r="53" spans="1:3" hidden="1" x14ac:dyDescent="0.35">
      <c r="A53" t="s">
        <v>539</v>
      </c>
      <c r="B53" t="s">
        <v>271</v>
      </c>
      <c r="C53">
        <v>39.99</v>
      </c>
    </row>
    <row r="54" spans="1:3" hidden="1" x14ac:dyDescent="0.35">
      <c r="A54" t="s">
        <v>540</v>
      </c>
      <c r="B54" t="s">
        <v>271</v>
      </c>
      <c r="C54">
        <v>65.03</v>
      </c>
    </row>
    <row r="55" spans="1:3" hidden="1" x14ac:dyDescent="0.35">
      <c r="A55" t="s">
        <v>541</v>
      </c>
      <c r="B55" t="s">
        <v>271</v>
      </c>
      <c r="C55">
        <v>62.35</v>
      </c>
    </row>
    <row r="56" spans="1:3" hidden="1" x14ac:dyDescent="0.35">
      <c r="A56" t="s">
        <v>189</v>
      </c>
      <c r="B56" t="s">
        <v>188</v>
      </c>
      <c r="C56" t="s">
        <v>505</v>
      </c>
    </row>
    <row r="57" spans="1:3" x14ac:dyDescent="0.35">
      <c r="A57" t="s">
        <v>210</v>
      </c>
      <c r="B57" t="s">
        <v>209</v>
      </c>
      <c r="C57">
        <v>3.32</v>
      </c>
    </row>
    <row r="58" spans="1:3" hidden="1" x14ac:dyDescent="0.35">
      <c r="A58" t="s">
        <v>542</v>
      </c>
      <c r="B58" t="s">
        <v>435</v>
      </c>
      <c r="C58">
        <v>35.72</v>
      </c>
    </row>
    <row r="59" spans="1:3" hidden="1" x14ac:dyDescent="0.35">
      <c r="A59" t="s">
        <v>543</v>
      </c>
      <c r="B59" t="s">
        <v>435</v>
      </c>
      <c r="C59">
        <v>34.57</v>
      </c>
    </row>
    <row r="60" spans="1:3" hidden="1" x14ac:dyDescent="0.35">
      <c r="A60" t="s">
        <v>544</v>
      </c>
      <c r="B60" t="s">
        <v>435</v>
      </c>
      <c r="C60">
        <v>27.35</v>
      </c>
    </row>
    <row r="61" spans="1:3" hidden="1" x14ac:dyDescent="0.35">
      <c r="A61" t="s">
        <v>545</v>
      </c>
      <c r="B61" t="s">
        <v>435</v>
      </c>
      <c r="C61">
        <v>18.965</v>
      </c>
    </row>
    <row r="62" spans="1:3" hidden="1" x14ac:dyDescent="0.35">
      <c r="A62" t="s">
        <v>189</v>
      </c>
      <c r="B62" t="s">
        <v>188</v>
      </c>
      <c r="C62" t="s">
        <v>505</v>
      </c>
    </row>
    <row r="63" spans="1:3" x14ac:dyDescent="0.35">
      <c r="A63" t="s">
        <v>212</v>
      </c>
      <c r="B63" t="s">
        <v>211</v>
      </c>
      <c r="C63">
        <v>88.92</v>
      </c>
    </row>
    <row r="64" spans="1:3" hidden="1" x14ac:dyDescent="0.35">
      <c r="A64" t="s">
        <v>546</v>
      </c>
      <c r="B64" t="s">
        <v>253</v>
      </c>
      <c r="C64">
        <v>54.9</v>
      </c>
    </row>
    <row r="65" spans="1:3" hidden="1" x14ac:dyDescent="0.35">
      <c r="A65" t="s">
        <v>547</v>
      </c>
      <c r="B65" t="s">
        <v>253</v>
      </c>
      <c r="C65">
        <v>31.44</v>
      </c>
    </row>
    <row r="66" spans="1:3" hidden="1" x14ac:dyDescent="0.35">
      <c r="A66" t="s">
        <v>548</v>
      </c>
      <c r="B66" t="s">
        <v>253</v>
      </c>
      <c r="C66">
        <v>32.08</v>
      </c>
    </row>
    <row r="67" spans="1:3" hidden="1" x14ac:dyDescent="0.35">
      <c r="A67" t="s">
        <v>549</v>
      </c>
      <c r="B67" t="s">
        <v>253</v>
      </c>
      <c r="C67">
        <v>15.75</v>
      </c>
    </row>
    <row r="68" spans="1:3" hidden="1" x14ac:dyDescent="0.35">
      <c r="A68" t="s">
        <v>189</v>
      </c>
      <c r="B68" t="s">
        <v>188</v>
      </c>
      <c r="C68" t="s">
        <v>505</v>
      </c>
    </row>
    <row r="69" spans="1:3" x14ac:dyDescent="0.35">
      <c r="A69" t="s">
        <v>214</v>
      </c>
      <c r="B69" t="s">
        <v>213</v>
      </c>
      <c r="C69">
        <v>94.95</v>
      </c>
    </row>
    <row r="70" spans="1:3" hidden="1" x14ac:dyDescent="0.35">
      <c r="A70" t="s">
        <v>550</v>
      </c>
      <c r="B70" t="s">
        <v>405</v>
      </c>
      <c r="C70">
        <v>12.14</v>
      </c>
    </row>
    <row r="71" spans="1:3" hidden="1" x14ac:dyDescent="0.35">
      <c r="A71" t="s">
        <v>551</v>
      </c>
      <c r="B71" t="s">
        <v>405</v>
      </c>
      <c r="C71">
        <v>12.46</v>
      </c>
    </row>
    <row r="72" spans="1:3" hidden="1" x14ac:dyDescent="0.35">
      <c r="A72" t="s">
        <v>552</v>
      </c>
      <c r="B72" t="s">
        <v>405</v>
      </c>
      <c r="C72">
        <v>10.87</v>
      </c>
    </row>
    <row r="73" spans="1:3" hidden="1" x14ac:dyDescent="0.35">
      <c r="A73" t="s">
        <v>553</v>
      </c>
      <c r="B73" t="s">
        <v>405</v>
      </c>
      <c r="C73">
        <v>23.75</v>
      </c>
    </row>
    <row r="74" spans="1:3" hidden="1" x14ac:dyDescent="0.35">
      <c r="A74" t="s">
        <v>189</v>
      </c>
      <c r="B74" t="s">
        <v>188</v>
      </c>
      <c r="C74" t="s">
        <v>505</v>
      </c>
    </row>
    <row r="75" spans="1:3" x14ac:dyDescent="0.35">
      <c r="A75" t="s">
        <v>216</v>
      </c>
      <c r="B75" t="s">
        <v>215</v>
      </c>
      <c r="C75">
        <v>18.25</v>
      </c>
    </row>
    <row r="76" spans="1:3" hidden="1" x14ac:dyDescent="0.35">
      <c r="A76" t="s">
        <v>554</v>
      </c>
      <c r="B76" t="s">
        <v>209</v>
      </c>
      <c r="C76">
        <v>4.3099999999999996</v>
      </c>
    </row>
    <row r="77" spans="1:3" hidden="1" x14ac:dyDescent="0.35">
      <c r="A77" t="s">
        <v>555</v>
      </c>
      <c r="B77" t="s">
        <v>209</v>
      </c>
      <c r="C77">
        <v>2.74</v>
      </c>
    </row>
    <row r="78" spans="1:3" hidden="1" x14ac:dyDescent="0.35">
      <c r="A78" t="s">
        <v>556</v>
      </c>
      <c r="B78" t="s">
        <v>209</v>
      </c>
      <c r="C78">
        <v>2.67</v>
      </c>
    </row>
    <row r="79" spans="1:3" hidden="1" x14ac:dyDescent="0.35">
      <c r="A79" t="s">
        <v>557</v>
      </c>
      <c r="B79" t="s">
        <v>209</v>
      </c>
      <c r="C79">
        <v>2.52</v>
      </c>
    </row>
    <row r="80" spans="1:3" hidden="1" x14ac:dyDescent="0.35">
      <c r="A80" t="s">
        <v>189</v>
      </c>
      <c r="B80" t="s">
        <v>188</v>
      </c>
      <c r="C80" t="s">
        <v>505</v>
      </c>
    </row>
    <row r="81" spans="1:3" x14ac:dyDescent="0.35">
      <c r="A81" t="s">
        <v>218</v>
      </c>
      <c r="B81" t="s">
        <v>217</v>
      </c>
      <c r="C81">
        <v>42.38</v>
      </c>
    </row>
    <row r="82" spans="1:3" hidden="1" x14ac:dyDescent="0.35">
      <c r="A82" t="s">
        <v>558</v>
      </c>
      <c r="B82" t="s">
        <v>375</v>
      </c>
    </row>
    <row r="83" spans="1:3" hidden="1" x14ac:dyDescent="0.35">
      <c r="A83" t="s">
        <v>559</v>
      </c>
      <c r="B83" t="s">
        <v>375</v>
      </c>
    </row>
    <row r="84" spans="1:3" hidden="1" x14ac:dyDescent="0.35">
      <c r="A84" t="s">
        <v>560</v>
      </c>
      <c r="B84" t="s">
        <v>375</v>
      </c>
    </row>
    <row r="85" spans="1:3" hidden="1" x14ac:dyDescent="0.35">
      <c r="A85" t="s">
        <v>561</v>
      </c>
      <c r="B85" t="s">
        <v>375</v>
      </c>
    </row>
    <row r="86" spans="1:3" hidden="1" x14ac:dyDescent="0.35">
      <c r="A86" t="s">
        <v>189</v>
      </c>
      <c r="B86" t="s">
        <v>188</v>
      </c>
      <c r="C86" t="s">
        <v>505</v>
      </c>
    </row>
    <row r="87" spans="1:3" x14ac:dyDescent="0.35">
      <c r="A87" t="s">
        <v>220</v>
      </c>
      <c r="B87" t="s">
        <v>219</v>
      </c>
      <c r="C87">
        <v>2.41</v>
      </c>
    </row>
    <row r="88" spans="1:3" hidden="1" x14ac:dyDescent="0.35">
      <c r="A88" t="s">
        <v>562</v>
      </c>
      <c r="B88" t="s">
        <v>369</v>
      </c>
      <c r="C88">
        <v>11.7</v>
      </c>
    </row>
    <row r="89" spans="1:3" hidden="1" x14ac:dyDescent="0.35">
      <c r="A89" t="s">
        <v>563</v>
      </c>
      <c r="B89" t="s">
        <v>369</v>
      </c>
      <c r="C89">
        <v>4.45</v>
      </c>
    </row>
    <row r="90" spans="1:3" hidden="1" x14ac:dyDescent="0.35">
      <c r="A90" t="s">
        <v>564</v>
      </c>
      <c r="B90" t="s">
        <v>369</v>
      </c>
      <c r="C90">
        <v>7.39</v>
      </c>
    </row>
    <row r="91" spans="1:3" hidden="1" x14ac:dyDescent="0.35">
      <c r="A91" t="s">
        <v>565</v>
      </c>
      <c r="B91" t="s">
        <v>369</v>
      </c>
      <c r="C91">
        <v>7.71</v>
      </c>
    </row>
    <row r="92" spans="1:3" hidden="1" x14ac:dyDescent="0.35">
      <c r="A92" t="s">
        <v>189</v>
      </c>
      <c r="B92" t="s">
        <v>188</v>
      </c>
      <c r="C92" t="s">
        <v>505</v>
      </c>
    </row>
    <row r="93" spans="1:3" x14ac:dyDescent="0.35">
      <c r="A93" t="s">
        <v>222</v>
      </c>
      <c r="B93" t="s">
        <v>221</v>
      </c>
      <c r="C93">
        <v>125.49</v>
      </c>
    </row>
    <row r="94" spans="1:3" hidden="1" x14ac:dyDescent="0.35">
      <c r="A94" t="s">
        <v>566</v>
      </c>
      <c r="B94" t="s">
        <v>227</v>
      </c>
      <c r="C94">
        <v>3.91</v>
      </c>
    </row>
    <row r="95" spans="1:3" hidden="1" x14ac:dyDescent="0.35">
      <c r="A95" t="s">
        <v>567</v>
      </c>
      <c r="B95" t="s">
        <v>227</v>
      </c>
      <c r="C95">
        <v>0.69</v>
      </c>
    </row>
    <row r="96" spans="1:3" hidden="1" x14ac:dyDescent="0.35">
      <c r="A96" t="s">
        <v>568</v>
      </c>
      <c r="B96" t="s">
        <v>227</v>
      </c>
      <c r="C96">
        <v>1.87</v>
      </c>
    </row>
    <row r="97" spans="1:3" hidden="1" x14ac:dyDescent="0.35">
      <c r="A97" t="s">
        <v>569</v>
      </c>
      <c r="B97" t="s">
        <v>227</v>
      </c>
      <c r="C97">
        <v>2.41</v>
      </c>
    </row>
    <row r="98" spans="1:3" hidden="1" x14ac:dyDescent="0.35">
      <c r="A98" t="s">
        <v>189</v>
      </c>
      <c r="B98" t="s">
        <v>188</v>
      </c>
      <c r="C98" t="s">
        <v>505</v>
      </c>
    </row>
    <row r="99" spans="1:3" x14ac:dyDescent="0.35">
      <c r="A99" t="s">
        <v>224</v>
      </c>
      <c r="B99" t="s">
        <v>223</v>
      </c>
      <c r="C99">
        <v>65.91</v>
      </c>
    </row>
    <row r="100" spans="1:3" hidden="1" x14ac:dyDescent="0.35">
      <c r="A100" t="s">
        <v>570</v>
      </c>
      <c r="B100" t="s">
        <v>297</v>
      </c>
      <c r="C100">
        <v>7.66</v>
      </c>
    </row>
    <row r="101" spans="1:3" hidden="1" x14ac:dyDescent="0.35">
      <c r="A101" t="s">
        <v>571</v>
      </c>
      <c r="B101" t="s">
        <v>297</v>
      </c>
      <c r="C101">
        <v>6.56</v>
      </c>
    </row>
    <row r="102" spans="1:3" hidden="1" x14ac:dyDescent="0.35">
      <c r="A102" t="s">
        <v>572</v>
      </c>
      <c r="B102" t="s">
        <v>297</v>
      </c>
      <c r="C102">
        <v>12.23</v>
      </c>
    </row>
    <row r="103" spans="1:3" hidden="1" x14ac:dyDescent="0.35">
      <c r="A103" t="s">
        <v>573</v>
      </c>
      <c r="B103" t="s">
        <v>297</v>
      </c>
      <c r="C103">
        <v>15.98</v>
      </c>
    </row>
    <row r="104" spans="1:3" hidden="1" x14ac:dyDescent="0.35">
      <c r="A104" t="s">
        <v>189</v>
      </c>
      <c r="B104" t="s">
        <v>188</v>
      </c>
      <c r="C104" t="s">
        <v>505</v>
      </c>
    </row>
    <row r="105" spans="1:3" x14ac:dyDescent="0.35">
      <c r="A105" t="s">
        <v>226</v>
      </c>
      <c r="B105" t="s">
        <v>225</v>
      </c>
      <c r="C105">
        <v>9.7100000000000009</v>
      </c>
    </row>
    <row r="106" spans="1:3" hidden="1" x14ac:dyDescent="0.35">
      <c r="A106" t="s">
        <v>574</v>
      </c>
      <c r="B106" t="s">
        <v>217</v>
      </c>
      <c r="C106">
        <v>42.7</v>
      </c>
    </row>
    <row r="107" spans="1:3" hidden="1" x14ac:dyDescent="0.35">
      <c r="A107" t="s">
        <v>575</v>
      </c>
      <c r="B107" t="s">
        <v>217</v>
      </c>
      <c r="C107">
        <v>36.49</v>
      </c>
    </row>
    <row r="108" spans="1:3" hidden="1" x14ac:dyDescent="0.35">
      <c r="A108" t="s">
        <v>576</v>
      </c>
      <c r="B108" t="s">
        <v>217</v>
      </c>
      <c r="C108">
        <v>49.77</v>
      </c>
    </row>
    <row r="109" spans="1:3" hidden="1" x14ac:dyDescent="0.35">
      <c r="A109" t="s">
        <v>577</v>
      </c>
      <c r="B109" t="s">
        <v>217</v>
      </c>
      <c r="C109">
        <v>38.61</v>
      </c>
    </row>
    <row r="110" spans="1:3" hidden="1" x14ac:dyDescent="0.35">
      <c r="A110" t="s">
        <v>189</v>
      </c>
      <c r="B110" t="s">
        <v>188</v>
      </c>
      <c r="C110" t="s">
        <v>505</v>
      </c>
    </row>
    <row r="111" spans="1:3" x14ac:dyDescent="0.35">
      <c r="A111" t="s">
        <v>228</v>
      </c>
      <c r="B111" t="s">
        <v>227</v>
      </c>
      <c r="C111">
        <v>6.08</v>
      </c>
    </row>
    <row r="112" spans="1:3" hidden="1" x14ac:dyDescent="0.35">
      <c r="A112" t="s">
        <v>578</v>
      </c>
      <c r="B112" t="s">
        <v>243</v>
      </c>
    </row>
    <row r="113" spans="1:3" hidden="1" x14ac:dyDescent="0.35">
      <c r="A113" t="s">
        <v>579</v>
      </c>
      <c r="B113" t="s">
        <v>243</v>
      </c>
    </row>
    <row r="114" spans="1:3" hidden="1" x14ac:dyDescent="0.35">
      <c r="A114" t="s">
        <v>580</v>
      </c>
      <c r="B114" t="s">
        <v>243</v>
      </c>
    </row>
    <row r="115" spans="1:3" hidden="1" x14ac:dyDescent="0.35">
      <c r="A115" t="s">
        <v>581</v>
      </c>
      <c r="B115" t="s">
        <v>243</v>
      </c>
    </row>
    <row r="116" spans="1:3" hidden="1" x14ac:dyDescent="0.35">
      <c r="A116" t="s">
        <v>189</v>
      </c>
      <c r="B116" t="s">
        <v>188</v>
      </c>
      <c r="C116" t="s">
        <v>505</v>
      </c>
    </row>
    <row r="117" spans="1:3" x14ac:dyDescent="0.35">
      <c r="A117" t="s">
        <v>230</v>
      </c>
      <c r="B117" t="s">
        <v>229</v>
      </c>
      <c r="C117">
        <v>468711</v>
      </c>
    </row>
    <row r="118" spans="1:3" hidden="1" x14ac:dyDescent="0.35">
      <c r="A118" t="s">
        <v>582</v>
      </c>
      <c r="B118" t="s">
        <v>257</v>
      </c>
      <c r="C118">
        <v>27.91</v>
      </c>
    </row>
    <row r="119" spans="1:3" hidden="1" x14ac:dyDescent="0.35">
      <c r="A119" t="s">
        <v>583</v>
      </c>
      <c r="B119" t="s">
        <v>257</v>
      </c>
      <c r="C119">
        <v>21.64</v>
      </c>
    </row>
    <row r="120" spans="1:3" hidden="1" x14ac:dyDescent="0.35">
      <c r="A120" t="s">
        <v>584</v>
      </c>
      <c r="B120" t="s">
        <v>257</v>
      </c>
      <c r="C120">
        <v>27.27</v>
      </c>
    </row>
    <row r="121" spans="1:3" hidden="1" x14ac:dyDescent="0.35">
      <c r="A121" t="s">
        <v>585</v>
      </c>
      <c r="B121" t="s">
        <v>257</v>
      </c>
      <c r="C121">
        <v>28.23</v>
      </c>
    </row>
    <row r="122" spans="1:3" hidden="1" x14ac:dyDescent="0.35">
      <c r="A122" t="s">
        <v>189</v>
      </c>
      <c r="B122" t="s">
        <v>188</v>
      </c>
      <c r="C122" t="s">
        <v>505</v>
      </c>
    </row>
    <row r="123" spans="1:3" x14ac:dyDescent="0.35">
      <c r="A123" t="s">
        <v>232</v>
      </c>
      <c r="B123" t="s">
        <v>231</v>
      </c>
      <c r="C123">
        <v>308.89999999999998</v>
      </c>
    </row>
    <row r="124" spans="1:3" hidden="1" x14ac:dyDescent="0.35">
      <c r="A124" t="s">
        <v>586</v>
      </c>
      <c r="B124" t="s">
        <v>205</v>
      </c>
      <c r="C124">
        <v>27.31</v>
      </c>
    </row>
    <row r="125" spans="1:3" hidden="1" x14ac:dyDescent="0.35">
      <c r="A125" t="s">
        <v>587</v>
      </c>
      <c r="B125" t="s">
        <v>205</v>
      </c>
      <c r="C125">
        <v>18.72</v>
      </c>
    </row>
    <row r="126" spans="1:3" hidden="1" x14ac:dyDescent="0.35">
      <c r="A126" t="s">
        <v>588</v>
      </c>
      <c r="B126" t="s">
        <v>205</v>
      </c>
      <c r="C126">
        <v>19.78</v>
      </c>
    </row>
    <row r="127" spans="1:3" hidden="1" x14ac:dyDescent="0.35">
      <c r="A127" t="s">
        <v>589</v>
      </c>
      <c r="B127" t="s">
        <v>205</v>
      </c>
      <c r="C127">
        <v>13.9</v>
      </c>
    </row>
    <row r="128" spans="1:3" hidden="1" x14ac:dyDescent="0.35">
      <c r="A128" t="s">
        <v>189</v>
      </c>
      <c r="B128" t="s">
        <v>188</v>
      </c>
      <c r="C128" t="s">
        <v>505</v>
      </c>
    </row>
    <row r="129" spans="1:3" x14ac:dyDescent="0.35">
      <c r="A129" t="s">
        <v>234</v>
      </c>
      <c r="B129" t="s">
        <v>233</v>
      </c>
      <c r="C129">
        <v>8</v>
      </c>
    </row>
    <row r="130" spans="1:3" hidden="1" x14ac:dyDescent="0.35">
      <c r="A130" t="s">
        <v>590</v>
      </c>
      <c r="B130" t="s">
        <v>363</v>
      </c>
      <c r="C130">
        <v>24.11</v>
      </c>
    </row>
    <row r="131" spans="1:3" hidden="1" x14ac:dyDescent="0.35">
      <c r="A131" t="s">
        <v>591</v>
      </c>
      <c r="B131" t="s">
        <v>363</v>
      </c>
      <c r="C131">
        <v>22.65</v>
      </c>
    </row>
    <row r="132" spans="1:3" hidden="1" x14ac:dyDescent="0.35">
      <c r="A132" t="s">
        <v>592</v>
      </c>
      <c r="B132" t="s">
        <v>363</v>
      </c>
      <c r="C132">
        <v>26.36</v>
      </c>
    </row>
    <row r="133" spans="1:3" hidden="1" x14ac:dyDescent="0.35">
      <c r="A133" t="s">
        <v>593</v>
      </c>
      <c r="B133" t="s">
        <v>363</v>
      </c>
      <c r="C133">
        <v>19.37</v>
      </c>
    </row>
    <row r="134" spans="1:3" hidden="1" x14ac:dyDescent="0.35">
      <c r="A134" t="s">
        <v>189</v>
      </c>
      <c r="B134" t="s">
        <v>188</v>
      </c>
      <c r="C134" t="s">
        <v>505</v>
      </c>
    </row>
    <row r="135" spans="1:3" x14ac:dyDescent="0.35">
      <c r="A135" t="s">
        <v>236</v>
      </c>
      <c r="B135" t="s">
        <v>235</v>
      </c>
      <c r="C135">
        <v>9.43</v>
      </c>
    </row>
    <row r="136" spans="1:3" hidden="1" x14ac:dyDescent="0.35">
      <c r="A136" t="s">
        <v>594</v>
      </c>
      <c r="B136" t="s">
        <v>421</v>
      </c>
      <c r="C136">
        <v>72.459999999999994</v>
      </c>
    </row>
    <row r="137" spans="1:3" hidden="1" x14ac:dyDescent="0.35">
      <c r="A137" t="s">
        <v>595</v>
      </c>
      <c r="B137" t="s">
        <v>421</v>
      </c>
      <c r="C137">
        <v>69.94</v>
      </c>
    </row>
    <row r="138" spans="1:3" hidden="1" x14ac:dyDescent="0.35">
      <c r="A138" t="s">
        <v>596</v>
      </c>
      <c r="B138" t="s">
        <v>421</v>
      </c>
      <c r="C138">
        <v>111.41</v>
      </c>
    </row>
    <row r="139" spans="1:3" hidden="1" x14ac:dyDescent="0.35">
      <c r="A139" t="s">
        <v>597</v>
      </c>
      <c r="B139" t="s">
        <v>421</v>
      </c>
      <c r="C139">
        <v>86.15</v>
      </c>
    </row>
    <row r="140" spans="1:3" hidden="1" x14ac:dyDescent="0.35">
      <c r="A140" t="s">
        <v>189</v>
      </c>
      <c r="B140" t="s">
        <v>188</v>
      </c>
      <c r="C140" t="s">
        <v>505</v>
      </c>
    </row>
    <row r="141" spans="1:3" x14ac:dyDescent="0.35">
      <c r="A141" t="s">
        <v>238</v>
      </c>
      <c r="B141" t="s">
        <v>237</v>
      </c>
      <c r="C141">
        <v>474.9</v>
      </c>
    </row>
    <row r="142" spans="1:3" hidden="1" x14ac:dyDescent="0.35">
      <c r="A142" t="s">
        <v>598</v>
      </c>
      <c r="B142" t="s">
        <v>355</v>
      </c>
      <c r="C142">
        <v>28.53</v>
      </c>
    </row>
    <row r="143" spans="1:3" hidden="1" x14ac:dyDescent="0.35">
      <c r="A143" t="s">
        <v>599</v>
      </c>
      <c r="B143" t="s">
        <v>355</v>
      </c>
      <c r="C143">
        <v>22.62</v>
      </c>
    </row>
    <row r="144" spans="1:3" hidden="1" x14ac:dyDescent="0.35">
      <c r="A144" t="s">
        <v>600</v>
      </c>
      <c r="B144" t="s">
        <v>355</v>
      </c>
      <c r="C144">
        <v>34.020000000000003</v>
      </c>
    </row>
    <row r="145" spans="1:8" hidden="1" x14ac:dyDescent="0.35">
      <c r="A145" t="s">
        <v>601</v>
      </c>
      <c r="B145" t="s">
        <v>355</v>
      </c>
      <c r="C145">
        <v>25.81</v>
      </c>
    </row>
    <row r="146" spans="1:8" hidden="1" x14ac:dyDescent="0.35">
      <c r="A146" t="s">
        <v>189</v>
      </c>
      <c r="B146" t="s">
        <v>188</v>
      </c>
      <c r="C146" t="s">
        <v>505</v>
      </c>
    </row>
    <row r="147" spans="1:8" x14ac:dyDescent="0.35">
      <c r="A147" t="s">
        <v>240</v>
      </c>
      <c r="B147" t="s">
        <v>239</v>
      </c>
    </row>
    <row r="148" spans="1:8" hidden="1" x14ac:dyDescent="0.35">
      <c r="A148" t="s">
        <v>602</v>
      </c>
      <c r="B148" t="s">
        <v>425</v>
      </c>
      <c r="C148">
        <v>9.34</v>
      </c>
    </row>
    <row r="149" spans="1:8" hidden="1" x14ac:dyDescent="0.35">
      <c r="A149" t="s">
        <v>603</v>
      </c>
      <c r="B149" t="s">
        <v>425</v>
      </c>
      <c r="C149">
        <v>8.24</v>
      </c>
    </row>
    <row r="150" spans="1:8" hidden="1" x14ac:dyDescent="0.35">
      <c r="A150" t="s">
        <v>604</v>
      </c>
      <c r="B150" t="s">
        <v>425</v>
      </c>
      <c r="C150">
        <v>18.39</v>
      </c>
    </row>
    <row r="151" spans="1:8" hidden="1" x14ac:dyDescent="0.35">
      <c r="A151" t="s">
        <v>605</v>
      </c>
      <c r="B151" t="s">
        <v>425</v>
      </c>
      <c r="C151">
        <v>20.04</v>
      </c>
    </row>
    <row r="152" spans="1:8" hidden="1" x14ac:dyDescent="0.35">
      <c r="A152" t="s">
        <v>189</v>
      </c>
      <c r="B152" t="s">
        <v>188</v>
      </c>
      <c r="C152" t="s">
        <v>505</v>
      </c>
    </row>
    <row r="153" spans="1:8" x14ac:dyDescent="0.35">
      <c r="A153" t="s">
        <v>242</v>
      </c>
      <c r="B153" t="s">
        <v>241</v>
      </c>
      <c r="C153">
        <v>42.58</v>
      </c>
    </row>
    <row r="154" spans="1:8" hidden="1" x14ac:dyDescent="0.35">
      <c r="A154" t="s">
        <v>606</v>
      </c>
      <c r="B154" t="s">
        <v>237</v>
      </c>
      <c r="C154">
        <v>330.5</v>
      </c>
      <c r="F154" s="35" t="s">
        <v>494</v>
      </c>
      <c r="G154" s="31" t="s">
        <v>493</v>
      </c>
      <c r="H154" s="32">
        <v>10.74</v>
      </c>
    </row>
    <row r="155" spans="1:8" hidden="1" x14ac:dyDescent="0.35">
      <c r="A155" t="s">
        <v>607</v>
      </c>
      <c r="B155" t="s">
        <v>237</v>
      </c>
      <c r="C155">
        <v>254.8</v>
      </c>
      <c r="F155" s="34" t="s">
        <v>496</v>
      </c>
      <c r="G155" s="30" t="s">
        <v>495</v>
      </c>
      <c r="H155" s="33">
        <v>32.9</v>
      </c>
    </row>
    <row r="156" spans="1:8" hidden="1" x14ac:dyDescent="0.35">
      <c r="A156" t="s">
        <v>608</v>
      </c>
      <c r="B156" t="s">
        <v>237</v>
      </c>
      <c r="C156">
        <v>471.6</v>
      </c>
      <c r="F156" s="35" t="s">
        <v>498</v>
      </c>
      <c r="G156" s="31" t="s">
        <v>497</v>
      </c>
      <c r="H156" s="32">
        <v>35.44</v>
      </c>
    </row>
    <row r="157" spans="1:8" hidden="1" x14ac:dyDescent="0.35">
      <c r="A157" t="s">
        <v>609</v>
      </c>
      <c r="B157" t="s">
        <v>237</v>
      </c>
      <c r="C157">
        <v>495.95</v>
      </c>
      <c r="F157" s="34" t="s">
        <v>500</v>
      </c>
      <c r="G157" s="30" t="s">
        <v>499</v>
      </c>
      <c r="H157" s="33">
        <v>70.11</v>
      </c>
    </row>
    <row r="158" spans="1:8" hidden="1" x14ac:dyDescent="0.35">
      <c r="A158" t="s">
        <v>189</v>
      </c>
      <c r="B158" t="s">
        <v>188</v>
      </c>
      <c r="C158" t="s">
        <v>505</v>
      </c>
    </row>
    <row r="159" spans="1:8" x14ac:dyDescent="0.35">
      <c r="A159" t="s">
        <v>244</v>
      </c>
      <c r="B159" t="s">
        <v>243</v>
      </c>
    </row>
    <row r="160" spans="1:8" hidden="1" x14ac:dyDescent="0.35">
      <c r="A160" t="s">
        <v>610</v>
      </c>
      <c r="B160" t="s">
        <v>411</v>
      </c>
      <c r="C160">
        <v>34.770000000000003</v>
      </c>
    </row>
    <row r="161" spans="1:3" hidden="1" x14ac:dyDescent="0.35">
      <c r="A161" t="s">
        <v>611</v>
      </c>
      <c r="B161" t="s">
        <v>411</v>
      </c>
      <c r="C161">
        <v>40.39</v>
      </c>
    </row>
    <row r="162" spans="1:3" hidden="1" x14ac:dyDescent="0.35">
      <c r="A162" t="s">
        <v>612</v>
      </c>
      <c r="B162" t="s">
        <v>411</v>
      </c>
      <c r="C162">
        <v>47.71</v>
      </c>
    </row>
    <row r="163" spans="1:3" hidden="1" x14ac:dyDescent="0.35">
      <c r="A163" t="s">
        <v>613</v>
      </c>
      <c r="B163" t="s">
        <v>411</v>
      </c>
      <c r="C163">
        <v>35.340000000000003</v>
      </c>
    </row>
    <row r="164" spans="1:3" hidden="1" x14ac:dyDescent="0.35">
      <c r="A164" t="s">
        <v>189</v>
      </c>
      <c r="B164" t="s">
        <v>188</v>
      </c>
      <c r="C164" t="s">
        <v>505</v>
      </c>
    </row>
    <row r="165" spans="1:3" x14ac:dyDescent="0.35">
      <c r="A165" t="s">
        <v>246</v>
      </c>
      <c r="B165" t="s">
        <v>245</v>
      </c>
      <c r="C165">
        <v>61.87</v>
      </c>
    </row>
    <row r="166" spans="1:3" hidden="1" x14ac:dyDescent="0.35">
      <c r="A166" t="s">
        <v>614</v>
      </c>
      <c r="B166" t="s">
        <v>329</v>
      </c>
      <c r="C166">
        <v>374.95</v>
      </c>
    </row>
    <row r="167" spans="1:3" hidden="1" x14ac:dyDescent="0.35">
      <c r="A167" t="s">
        <v>615</v>
      </c>
      <c r="B167" t="s">
        <v>329</v>
      </c>
      <c r="C167">
        <v>233</v>
      </c>
    </row>
    <row r="168" spans="1:3" hidden="1" x14ac:dyDescent="0.35">
      <c r="A168" t="s">
        <v>616</v>
      </c>
      <c r="B168" t="s">
        <v>329</v>
      </c>
      <c r="C168">
        <v>235.35</v>
      </c>
    </row>
    <row r="169" spans="1:3" hidden="1" x14ac:dyDescent="0.35">
      <c r="A169" t="s">
        <v>617</v>
      </c>
      <c r="B169" t="s">
        <v>329</v>
      </c>
      <c r="C169">
        <v>291.35000000000002</v>
      </c>
    </row>
    <row r="170" spans="1:3" hidden="1" x14ac:dyDescent="0.35">
      <c r="A170" t="s">
        <v>189</v>
      </c>
      <c r="B170" t="s">
        <v>188</v>
      </c>
      <c r="C170" t="s">
        <v>505</v>
      </c>
    </row>
    <row r="171" spans="1:3" x14ac:dyDescent="0.35">
      <c r="A171" t="s">
        <v>248</v>
      </c>
      <c r="B171" t="s">
        <v>247</v>
      </c>
    </row>
    <row r="172" spans="1:3" hidden="1" x14ac:dyDescent="0.35">
      <c r="A172" t="s">
        <v>618</v>
      </c>
      <c r="B172" t="s">
        <v>261</v>
      </c>
      <c r="C172">
        <v>64.52</v>
      </c>
    </row>
    <row r="173" spans="1:3" hidden="1" x14ac:dyDescent="0.35">
      <c r="A173" t="s">
        <v>619</v>
      </c>
      <c r="B173" t="s">
        <v>261</v>
      </c>
    </row>
    <row r="174" spans="1:3" hidden="1" x14ac:dyDescent="0.35">
      <c r="A174" t="s">
        <v>620</v>
      </c>
      <c r="B174" t="s">
        <v>261</v>
      </c>
    </row>
    <row r="175" spans="1:3" hidden="1" x14ac:dyDescent="0.35">
      <c r="A175" t="s">
        <v>621</v>
      </c>
      <c r="B175" t="s">
        <v>261</v>
      </c>
    </row>
    <row r="176" spans="1:3" hidden="1" x14ac:dyDescent="0.35">
      <c r="A176" t="s">
        <v>189</v>
      </c>
      <c r="B176" t="s">
        <v>188</v>
      </c>
      <c r="C176" t="s">
        <v>505</v>
      </c>
    </row>
    <row r="177" spans="1:3" x14ac:dyDescent="0.35">
      <c r="A177" t="s">
        <v>250</v>
      </c>
      <c r="B177" t="s">
        <v>249</v>
      </c>
    </row>
    <row r="178" spans="1:3" hidden="1" x14ac:dyDescent="0.35">
      <c r="A178" t="s">
        <v>622</v>
      </c>
      <c r="B178" t="s">
        <v>407</v>
      </c>
      <c r="C178">
        <v>21.11</v>
      </c>
    </row>
    <row r="179" spans="1:3" hidden="1" x14ac:dyDescent="0.35">
      <c r="A179" t="s">
        <v>623</v>
      </c>
      <c r="B179" t="s">
        <v>407</v>
      </c>
      <c r="C179">
        <v>13.78</v>
      </c>
    </row>
    <row r="180" spans="1:3" hidden="1" x14ac:dyDescent="0.35">
      <c r="A180" t="s">
        <v>624</v>
      </c>
      <c r="B180" t="s">
        <v>407</v>
      </c>
      <c r="C180">
        <v>16.43</v>
      </c>
    </row>
    <row r="181" spans="1:3" hidden="1" x14ac:dyDescent="0.35">
      <c r="A181" t="s">
        <v>625</v>
      </c>
      <c r="B181" t="s">
        <v>407</v>
      </c>
      <c r="C181">
        <v>31.81</v>
      </c>
    </row>
    <row r="182" spans="1:3" hidden="1" x14ac:dyDescent="0.35">
      <c r="A182" t="s">
        <v>189</v>
      </c>
      <c r="B182" t="s">
        <v>188</v>
      </c>
      <c r="C182" t="s">
        <v>505</v>
      </c>
    </row>
    <row r="183" spans="1:3" x14ac:dyDescent="0.35">
      <c r="A183" t="s">
        <v>252</v>
      </c>
      <c r="B183" t="s">
        <v>251</v>
      </c>
      <c r="C183">
        <v>75.19</v>
      </c>
    </row>
    <row r="184" spans="1:3" hidden="1" x14ac:dyDescent="0.35">
      <c r="A184" t="s">
        <v>626</v>
      </c>
      <c r="B184" t="s">
        <v>441</v>
      </c>
      <c r="C184">
        <v>5.26</v>
      </c>
    </row>
    <row r="185" spans="1:3" hidden="1" x14ac:dyDescent="0.35">
      <c r="A185" t="s">
        <v>627</v>
      </c>
      <c r="B185" t="s">
        <v>441</v>
      </c>
      <c r="C185">
        <v>2.46</v>
      </c>
    </row>
    <row r="186" spans="1:3" hidden="1" x14ac:dyDescent="0.35">
      <c r="A186" t="s">
        <v>628</v>
      </c>
      <c r="B186" t="s">
        <v>441</v>
      </c>
      <c r="C186">
        <v>5.0599999999999996</v>
      </c>
    </row>
    <row r="187" spans="1:3" hidden="1" x14ac:dyDescent="0.35">
      <c r="A187" t="s">
        <v>629</v>
      </c>
      <c r="B187" t="s">
        <v>441</v>
      </c>
      <c r="C187">
        <v>7.01</v>
      </c>
    </row>
    <row r="188" spans="1:3" hidden="1" x14ac:dyDescent="0.35">
      <c r="A188" t="s">
        <v>189</v>
      </c>
      <c r="B188" t="s">
        <v>188</v>
      </c>
      <c r="C188" t="s">
        <v>505</v>
      </c>
    </row>
    <row r="189" spans="1:3" x14ac:dyDescent="0.35">
      <c r="A189" t="s">
        <v>254</v>
      </c>
      <c r="B189" t="s">
        <v>253</v>
      </c>
      <c r="C189">
        <v>29.84</v>
      </c>
    </row>
    <row r="190" spans="1:3" hidden="1" x14ac:dyDescent="0.35">
      <c r="A190" t="s">
        <v>630</v>
      </c>
      <c r="B190" t="s">
        <v>437</v>
      </c>
      <c r="C190">
        <v>21801</v>
      </c>
    </row>
    <row r="191" spans="1:3" hidden="1" x14ac:dyDescent="0.35">
      <c r="A191" t="s">
        <v>631</v>
      </c>
      <c r="B191" t="s">
        <v>437</v>
      </c>
      <c r="C191">
        <v>13220</v>
      </c>
    </row>
    <row r="192" spans="1:3" hidden="1" x14ac:dyDescent="0.35">
      <c r="A192" t="s">
        <v>632</v>
      </c>
      <c r="B192" t="s">
        <v>437</v>
      </c>
      <c r="C192">
        <v>35021</v>
      </c>
    </row>
    <row r="193" spans="1:3" hidden="1" x14ac:dyDescent="0.35">
      <c r="A193" t="s">
        <v>633</v>
      </c>
      <c r="B193" t="s">
        <v>437</v>
      </c>
      <c r="C193">
        <v>50286</v>
      </c>
    </row>
    <row r="194" spans="1:3" hidden="1" x14ac:dyDescent="0.35">
      <c r="A194" t="s">
        <v>189</v>
      </c>
      <c r="B194" t="s">
        <v>188</v>
      </c>
      <c r="C194" t="s">
        <v>505</v>
      </c>
    </row>
    <row r="195" spans="1:3" x14ac:dyDescent="0.35">
      <c r="A195" t="s">
        <v>256</v>
      </c>
      <c r="B195" t="s">
        <v>255</v>
      </c>
      <c r="C195">
        <v>26.27</v>
      </c>
    </row>
    <row r="196" spans="1:3" hidden="1" x14ac:dyDescent="0.35">
      <c r="A196" t="s">
        <v>634</v>
      </c>
      <c r="B196" t="s">
        <v>423</v>
      </c>
      <c r="C196">
        <v>181.88</v>
      </c>
    </row>
    <row r="197" spans="1:3" hidden="1" x14ac:dyDescent="0.35">
      <c r="A197" t="s">
        <v>635</v>
      </c>
      <c r="B197" t="s">
        <v>423</v>
      </c>
      <c r="C197">
        <v>113.89</v>
      </c>
    </row>
    <row r="198" spans="1:3" hidden="1" x14ac:dyDescent="0.35">
      <c r="A198" t="s">
        <v>636</v>
      </c>
      <c r="B198" t="s">
        <v>423</v>
      </c>
      <c r="C198">
        <v>151.37</v>
      </c>
    </row>
    <row r="199" spans="1:3" hidden="1" x14ac:dyDescent="0.35">
      <c r="A199" t="s">
        <v>637</v>
      </c>
      <c r="B199" t="s">
        <v>423</v>
      </c>
      <c r="C199">
        <v>131.52000000000001</v>
      </c>
    </row>
    <row r="200" spans="1:3" hidden="1" x14ac:dyDescent="0.35">
      <c r="A200" t="s">
        <v>189</v>
      </c>
      <c r="B200" t="s">
        <v>188</v>
      </c>
      <c r="C200" t="s">
        <v>505</v>
      </c>
    </row>
    <row r="201" spans="1:3" x14ac:dyDescent="0.35">
      <c r="A201" t="s">
        <v>258</v>
      </c>
      <c r="B201" t="s">
        <v>257</v>
      </c>
      <c r="C201">
        <v>29.99</v>
      </c>
    </row>
    <row r="202" spans="1:3" hidden="1" x14ac:dyDescent="0.35">
      <c r="A202" t="s">
        <v>638</v>
      </c>
      <c r="B202" t="s">
        <v>325</v>
      </c>
      <c r="C202">
        <v>11.65</v>
      </c>
    </row>
    <row r="203" spans="1:3" hidden="1" x14ac:dyDescent="0.35">
      <c r="A203" t="s">
        <v>639</v>
      </c>
      <c r="B203" t="s">
        <v>325</v>
      </c>
      <c r="C203">
        <v>5.21</v>
      </c>
    </row>
    <row r="204" spans="1:3" hidden="1" x14ac:dyDescent="0.35">
      <c r="A204" t="s">
        <v>640</v>
      </c>
      <c r="B204" t="s">
        <v>325</v>
      </c>
      <c r="C204">
        <v>7.29</v>
      </c>
    </row>
    <row r="205" spans="1:3" hidden="1" x14ac:dyDescent="0.35">
      <c r="A205" t="s">
        <v>641</v>
      </c>
      <c r="B205" t="s">
        <v>325</v>
      </c>
      <c r="C205">
        <v>8.27</v>
      </c>
    </row>
    <row r="206" spans="1:3" hidden="1" x14ac:dyDescent="0.35">
      <c r="A206" t="s">
        <v>189</v>
      </c>
      <c r="B206" t="s">
        <v>188</v>
      </c>
      <c r="C206" t="s">
        <v>505</v>
      </c>
    </row>
    <row r="207" spans="1:3" x14ac:dyDescent="0.35">
      <c r="A207" t="s">
        <v>260</v>
      </c>
      <c r="B207" t="s">
        <v>259</v>
      </c>
      <c r="C207">
        <v>149.96</v>
      </c>
    </row>
    <row r="208" spans="1:3" hidden="1" x14ac:dyDescent="0.35">
      <c r="A208" t="s">
        <v>642</v>
      </c>
      <c r="B208" t="s">
        <v>365</v>
      </c>
      <c r="C208">
        <v>16.420000000000002</v>
      </c>
    </row>
    <row r="209" spans="1:3" hidden="1" x14ac:dyDescent="0.35">
      <c r="A209" t="s">
        <v>643</v>
      </c>
      <c r="B209" t="s">
        <v>365</v>
      </c>
      <c r="C209">
        <v>6.67</v>
      </c>
    </row>
    <row r="210" spans="1:3" hidden="1" x14ac:dyDescent="0.35">
      <c r="A210" t="s">
        <v>644</v>
      </c>
      <c r="B210" t="s">
        <v>365</v>
      </c>
      <c r="C210">
        <v>13.58</v>
      </c>
    </row>
    <row r="211" spans="1:3" hidden="1" x14ac:dyDescent="0.35">
      <c r="A211" t="s">
        <v>645</v>
      </c>
      <c r="B211" t="s">
        <v>365</v>
      </c>
      <c r="C211">
        <v>14.34</v>
      </c>
    </row>
    <row r="212" spans="1:3" hidden="1" x14ac:dyDescent="0.35">
      <c r="A212" t="s">
        <v>189</v>
      </c>
      <c r="B212" t="s">
        <v>188</v>
      </c>
      <c r="C212" t="s">
        <v>505</v>
      </c>
    </row>
    <row r="213" spans="1:3" x14ac:dyDescent="0.35">
      <c r="A213" t="s">
        <v>262</v>
      </c>
      <c r="B213" t="s">
        <v>261</v>
      </c>
      <c r="C213">
        <v>94.37</v>
      </c>
    </row>
    <row r="214" spans="1:3" hidden="1" x14ac:dyDescent="0.35">
      <c r="A214" t="s">
        <v>646</v>
      </c>
      <c r="B214" t="s">
        <v>293</v>
      </c>
      <c r="C214">
        <v>49.41</v>
      </c>
    </row>
    <row r="215" spans="1:3" hidden="1" x14ac:dyDescent="0.35">
      <c r="A215" t="s">
        <v>647</v>
      </c>
      <c r="B215" t="s">
        <v>293</v>
      </c>
      <c r="C215">
        <v>40.71</v>
      </c>
    </row>
    <row r="216" spans="1:3" hidden="1" x14ac:dyDescent="0.35">
      <c r="A216" t="s">
        <v>648</v>
      </c>
      <c r="B216" t="s">
        <v>293</v>
      </c>
      <c r="C216">
        <v>51.63</v>
      </c>
    </row>
    <row r="217" spans="1:3" hidden="1" x14ac:dyDescent="0.35">
      <c r="A217" t="s">
        <v>649</v>
      </c>
      <c r="B217" t="s">
        <v>293</v>
      </c>
      <c r="C217">
        <v>42.41</v>
      </c>
    </row>
    <row r="218" spans="1:3" hidden="1" x14ac:dyDescent="0.35">
      <c r="A218" t="s">
        <v>189</v>
      </c>
      <c r="B218" t="s">
        <v>188</v>
      </c>
      <c r="C218" t="s">
        <v>505</v>
      </c>
    </row>
    <row r="219" spans="1:3" x14ac:dyDescent="0.35">
      <c r="A219" t="s">
        <v>264</v>
      </c>
      <c r="B219" t="s">
        <v>263</v>
      </c>
      <c r="C219">
        <v>179.49</v>
      </c>
    </row>
    <row r="220" spans="1:3" hidden="1" x14ac:dyDescent="0.35">
      <c r="A220" t="s">
        <v>650</v>
      </c>
      <c r="B220" t="s">
        <v>483</v>
      </c>
      <c r="C220">
        <v>15.9</v>
      </c>
    </row>
    <row r="221" spans="1:3" hidden="1" x14ac:dyDescent="0.35">
      <c r="A221" t="s">
        <v>651</v>
      </c>
      <c r="B221" t="s">
        <v>483</v>
      </c>
      <c r="C221">
        <v>5.68</v>
      </c>
    </row>
    <row r="222" spans="1:3" hidden="1" x14ac:dyDescent="0.35">
      <c r="A222" t="s">
        <v>652</v>
      </c>
      <c r="B222" t="s">
        <v>483</v>
      </c>
      <c r="C222">
        <v>21.23</v>
      </c>
    </row>
    <row r="223" spans="1:3" hidden="1" x14ac:dyDescent="0.35">
      <c r="A223" t="s">
        <v>653</v>
      </c>
      <c r="B223" t="s">
        <v>483</v>
      </c>
      <c r="C223">
        <v>28.76</v>
      </c>
    </row>
    <row r="224" spans="1:3" hidden="1" x14ac:dyDescent="0.35">
      <c r="A224" t="s">
        <v>189</v>
      </c>
      <c r="B224" t="s">
        <v>188</v>
      </c>
      <c r="C224" t="s">
        <v>505</v>
      </c>
    </row>
    <row r="225" spans="1:3" x14ac:dyDescent="0.35">
      <c r="A225" t="s">
        <v>266</v>
      </c>
      <c r="B225" t="s">
        <v>265</v>
      </c>
      <c r="C225">
        <v>57.93</v>
      </c>
    </row>
    <row r="226" spans="1:3" hidden="1" x14ac:dyDescent="0.35">
      <c r="A226" t="s">
        <v>654</v>
      </c>
      <c r="B226" t="s">
        <v>305</v>
      </c>
      <c r="C226">
        <v>21.96</v>
      </c>
    </row>
    <row r="227" spans="1:3" hidden="1" x14ac:dyDescent="0.35">
      <c r="A227" t="s">
        <v>655</v>
      </c>
      <c r="B227" t="s">
        <v>305</v>
      </c>
      <c r="C227">
        <v>19.59</v>
      </c>
    </row>
    <row r="228" spans="1:3" hidden="1" x14ac:dyDescent="0.35">
      <c r="A228" t="s">
        <v>656</v>
      </c>
      <c r="B228" t="s">
        <v>305</v>
      </c>
      <c r="C228">
        <v>28.16</v>
      </c>
    </row>
    <row r="229" spans="1:3" hidden="1" x14ac:dyDescent="0.35">
      <c r="A229" t="s">
        <v>657</v>
      </c>
      <c r="B229" t="s">
        <v>305</v>
      </c>
      <c r="C229">
        <v>24.59</v>
      </c>
    </row>
    <row r="230" spans="1:3" hidden="1" x14ac:dyDescent="0.35">
      <c r="A230" t="s">
        <v>189</v>
      </c>
      <c r="B230" t="s">
        <v>188</v>
      </c>
      <c r="C230" t="s">
        <v>505</v>
      </c>
    </row>
    <row r="231" spans="1:3" x14ac:dyDescent="0.35">
      <c r="A231" t="s">
        <v>268</v>
      </c>
      <c r="B231" t="s">
        <v>267</v>
      </c>
      <c r="C231">
        <v>63.33</v>
      </c>
    </row>
    <row r="232" spans="1:3" hidden="1" x14ac:dyDescent="0.35">
      <c r="A232" t="s">
        <v>658</v>
      </c>
      <c r="B232" t="s">
        <v>269</v>
      </c>
    </row>
    <row r="233" spans="1:3" hidden="1" x14ac:dyDescent="0.35">
      <c r="A233" t="s">
        <v>659</v>
      </c>
      <c r="B233" t="s">
        <v>269</v>
      </c>
    </row>
    <row r="234" spans="1:3" hidden="1" x14ac:dyDescent="0.35">
      <c r="A234" t="s">
        <v>660</v>
      </c>
      <c r="B234" t="s">
        <v>269</v>
      </c>
    </row>
    <row r="235" spans="1:3" hidden="1" x14ac:dyDescent="0.35">
      <c r="A235" t="s">
        <v>661</v>
      </c>
      <c r="B235" t="s">
        <v>269</v>
      </c>
    </row>
    <row r="236" spans="1:3" hidden="1" x14ac:dyDescent="0.35">
      <c r="A236" t="s">
        <v>189</v>
      </c>
      <c r="B236" t="s">
        <v>188</v>
      </c>
      <c r="C236" t="s">
        <v>505</v>
      </c>
    </row>
    <row r="237" spans="1:3" x14ac:dyDescent="0.35">
      <c r="A237" t="s">
        <v>270</v>
      </c>
      <c r="B237" t="s">
        <v>269</v>
      </c>
    </row>
    <row r="238" spans="1:3" hidden="1" x14ac:dyDescent="0.35">
      <c r="A238" t="s">
        <v>662</v>
      </c>
      <c r="B238" t="s">
        <v>395</v>
      </c>
      <c r="C238">
        <v>58.76</v>
      </c>
    </row>
    <row r="239" spans="1:3" hidden="1" x14ac:dyDescent="0.35">
      <c r="A239" t="s">
        <v>663</v>
      </c>
      <c r="B239" t="s">
        <v>395</v>
      </c>
      <c r="C239">
        <v>38.380000000000003</v>
      </c>
    </row>
    <row r="240" spans="1:3" hidden="1" x14ac:dyDescent="0.35">
      <c r="A240" t="s">
        <v>664</v>
      </c>
      <c r="B240" t="s">
        <v>395</v>
      </c>
      <c r="C240">
        <v>75.67</v>
      </c>
    </row>
    <row r="241" spans="1:3" hidden="1" x14ac:dyDescent="0.35">
      <c r="A241" t="s">
        <v>665</v>
      </c>
      <c r="B241" t="s">
        <v>395</v>
      </c>
      <c r="C241">
        <v>53.95</v>
      </c>
    </row>
    <row r="242" spans="1:3" hidden="1" x14ac:dyDescent="0.35">
      <c r="A242" t="s">
        <v>189</v>
      </c>
      <c r="B242" t="s">
        <v>188</v>
      </c>
      <c r="C242" t="s">
        <v>505</v>
      </c>
    </row>
    <row r="243" spans="1:3" x14ac:dyDescent="0.35">
      <c r="A243" t="s">
        <v>272</v>
      </c>
      <c r="B243" t="s">
        <v>271</v>
      </c>
      <c r="C243">
        <v>118</v>
      </c>
    </row>
    <row r="244" spans="1:3" hidden="1" x14ac:dyDescent="0.35">
      <c r="A244" t="s">
        <v>666</v>
      </c>
      <c r="B244" t="s">
        <v>259</v>
      </c>
      <c r="C244">
        <v>101.42</v>
      </c>
    </row>
    <row r="245" spans="1:3" hidden="1" x14ac:dyDescent="0.35">
      <c r="A245" t="s">
        <v>667</v>
      </c>
      <c r="B245" t="s">
        <v>259</v>
      </c>
      <c r="C245">
        <v>60.03</v>
      </c>
    </row>
    <row r="246" spans="1:3" hidden="1" x14ac:dyDescent="0.35">
      <c r="A246" t="s">
        <v>668</v>
      </c>
      <c r="B246" t="s">
        <v>259</v>
      </c>
      <c r="C246">
        <v>61.07</v>
      </c>
    </row>
    <row r="247" spans="1:3" hidden="1" x14ac:dyDescent="0.35">
      <c r="A247" t="s">
        <v>669</v>
      </c>
      <c r="B247" t="s">
        <v>259</v>
      </c>
      <c r="C247">
        <v>59.19</v>
      </c>
    </row>
    <row r="248" spans="1:3" hidden="1" x14ac:dyDescent="0.35">
      <c r="A248" t="s">
        <v>189</v>
      </c>
      <c r="B248" t="s">
        <v>188</v>
      </c>
      <c r="C248" t="s">
        <v>505</v>
      </c>
    </row>
    <row r="249" spans="1:3" x14ac:dyDescent="0.35">
      <c r="A249" t="s">
        <v>274</v>
      </c>
      <c r="B249" t="s">
        <v>273</v>
      </c>
      <c r="C249">
        <v>74.27</v>
      </c>
    </row>
    <row r="250" spans="1:3" hidden="1" x14ac:dyDescent="0.35">
      <c r="A250" t="s">
        <v>670</v>
      </c>
      <c r="B250" t="s">
        <v>301</v>
      </c>
      <c r="C250">
        <v>13.34</v>
      </c>
    </row>
    <row r="251" spans="1:3" hidden="1" x14ac:dyDescent="0.35">
      <c r="A251" t="s">
        <v>671</v>
      </c>
      <c r="B251" t="s">
        <v>301</v>
      </c>
      <c r="C251">
        <v>3.98</v>
      </c>
    </row>
    <row r="252" spans="1:3" hidden="1" x14ac:dyDescent="0.35">
      <c r="A252" t="s">
        <v>672</v>
      </c>
      <c r="B252" t="s">
        <v>301</v>
      </c>
      <c r="C252">
        <v>9.25</v>
      </c>
    </row>
    <row r="253" spans="1:3" hidden="1" x14ac:dyDescent="0.35">
      <c r="A253" t="s">
        <v>673</v>
      </c>
      <c r="B253" t="s">
        <v>301</v>
      </c>
      <c r="C253">
        <v>10.62</v>
      </c>
    </row>
    <row r="254" spans="1:3" hidden="1" x14ac:dyDescent="0.35">
      <c r="A254" t="s">
        <v>189</v>
      </c>
      <c r="B254" t="s">
        <v>188</v>
      </c>
      <c r="C254" t="s">
        <v>505</v>
      </c>
    </row>
    <row r="255" spans="1:3" x14ac:dyDescent="0.35">
      <c r="A255" t="s">
        <v>276</v>
      </c>
      <c r="B255" t="s">
        <v>275</v>
      </c>
      <c r="C255">
        <v>11.99</v>
      </c>
    </row>
    <row r="256" spans="1:3" hidden="1" x14ac:dyDescent="0.35">
      <c r="A256" t="s">
        <v>674</v>
      </c>
      <c r="B256" t="s">
        <v>349</v>
      </c>
    </row>
    <row r="257" spans="1:3" hidden="1" x14ac:dyDescent="0.35">
      <c r="A257" t="s">
        <v>675</v>
      </c>
      <c r="B257" t="s">
        <v>349</v>
      </c>
    </row>
    <row r="258" spans="1:3" hidden="1" x14ac:dyDescent="0.35">
      <c r="A258" t="s">
        <v>676</v>
      </c>
      <c r="B258" t="s">
        <v>349</v>
      </c>
    </row>
    <row r="259" spans="1:3" hidden="1" x14ac:dyDescent="0.35">
      <c r="A259" t="s">
        <v>677</v>
      </c>
      <c r="B259" t="s">
        <v>349</v>
      </c>
    </row>
    <row r="260" spans="1:3" hidden="1" x14ac:dyDescent="0.35">
      <c r="A260" t="s">
        <v>189</v>
      </c>
      <c r="B260" t="s">
        <v>188</v>
      </c>
      <c r="C260" t="s">
        <v>505</v>
      </c>
    </row>
    <row r="261" spans="1:3" x14ac:dyDescent="0.35">
      <c r="A261" t="s">
        <v>278</v>
      </c>
      <c r="B261" t="s">
        <v>277</v>
      </c>
      <c r="C261">
        <v>9.66</v>
      </c>
    </row>
    <row r="262" spans="1:3" hidden="1" x14ac:dyDescent="0.35">
      <c r="A262" t="s">
        <v>678</v>
      </c>
      <c r="B262" t="s">
        <v>487</v>
      </c>
      <c r="C262">
        <v>22.77</v>
      </c>
    </row>
    <row r="263" spans="1:3" hidden="1" x14ac:dyDescent="0.35">
      <c r="A263" t="s">
        <v>679</v>
      </c>
      <c r="B263" t="s">
        <v>487</v>
      </c>
      <c r="C263">
        <v>19.66</v>
      </c>
    </row>
    <row r="264" spans="1:3" hidden="1" x14ac:dyDescent="0.35">
      <c r="A264" t="s">
        <v>680</v>
      </c>
      <c r="B264" t="s">
        <v>487</v>
      </c>
      <c r="C264">
        <v>22.99</v>
      </c>
    </row>
    <row r="265" spans="1:3" hidden="1" x14ac:dyDescent="0.35">
      <c r="A265" t="s">
        <v>681</v>
      </c>
      <c r="B265" t="s">
        <v>487</v>
      </c>
      <c r="C265">
        <v>22.89</v>
      </c>
    </row>
    <row r="266" spans="1:3" hidden="1" x14ac:dyDescent="0.35">
      <c r="A266" t="s">
        <v>189</v>
      </c>
      <c r="B266" t="s">
        <v>188</v>
      </c>
      <c r="C266" t="s">
        <v>505</v>
      </c>
    </row>
    <row r="267" spans="1:3" x14ac:dyDescent="0.35">
      <c r="A267" t="s">
        <v>280</v>
      </c>
      <c r="B267" t="s">
        <v>279</v>
      </c>
    </row>
    <row r="268" spans="1:3" hidden="1" x14ac:dyDescent="0.35">
      <c r="A268" t="s">
        <v>682</v>
      </c>
      <c r="B268" t="s">
        <v>357</v>
      </c>
      <c r="C268">
        <v>15.86</v>
      </c>
    </row>
    <row r="269" spans="1:3" hidden="1" x14ac:dyDescent="0.35">
      <c r="A269" t="s">
        <v>683</v>
      </c>
      <c r="B269" t="s">
        <v>357</v>
      </c>
      <c r="C269">
        <v>13.67</v>
      </c>
    </row>
    <row r="270" spans="1:3" hidden="1" x14ac:dyDescent="0.35">
      <c r="A270" t="s">
        <v>684</v>
      </c>
      <c r="B270" t="s">
        <v>357</v>
      </c>
      <c r="C270">
        <v>21.17</v>
      </c>
    </row>
    <row r="271" spans="1:3" hidden="1" x14ac:dyDescent="0.35">
      <c r="A271" t="s">
        <v>685</v>
      </c>
      <c r="B271" t="s">
        <v>357</v>
      </c>
      <c r="C271">
        <v>15.38</v>
      </c>
    </row>
    <row r="272" spans="1:3" hidden="1" x14ac:dyDescent="0.35">
      <c r="A272" t="s">
        <v>189</v>
      </c>
      <c r="B272" t="s">
        <v>188</v>
      </c>
      <c r="C272" t="s">
        <v>505</v>
      </c>
    </row>
    <row r="273" spans="1:3" x14ac:dyDescent="0.35">
      <c r="A273" t="s">
        <v>282</v>
      </c>
      <c r="B273" t="s">
        <v>281</v>
      </c>
      <c r="C273">
        <v>136.78</v>
      </c>
    </row>
    <row r="274" spans="1:3" hidden="1" x14ac:dyDescent="0.35">
      <c r="A274" t="s">
        <v>686</v>
      </c>
      <c r="B274" t="s">
        <v>255</v>
      </c>
      <c r="C274">
        <v>15.51</v>
      </c>
    </row>
    <row r="275" spans="1:3" hidden="1" x14ac:dyDescent="0.35">
      <c r="A275" t="s">
        <v>687</v>
      </c>
      <c r="B275" t="s">
        <v>255</v>
      </c>
      <c r="C275">
        <v>7.75</v>
      </c>
    </row>
    <row r="276" spans="1:3" hidden="1" x14ac:dyDescent="0.35">
      <c r="A276" t="s">
        <v>688</v>
      </c>
      <c r="B276" t="s">
        <v>255</v>
      </c>
      <c r="C276">
        <v>13.2</v>
      </c>
    </row>
    <row r="277" spans="1:3" hidden="1" x14ac:dyDescent="0.35">
      <c r="A277" t="s">
        <v>689</v>
      </c>
      <c r="B277" t="s">
        <v>255</v>
      </c>
      <c r="C277">
        <v>9.6</v>
      </c>
    </row>
    <row r="278" spans="1:3" hidden="1" x14ac:dyDescent="0.35">
      <c r="A278" t="s">
        <v>189</v>
      </c>
      <c r="B278" t="s">
        <v>188</v>
      </c>
      <c r="C278" t="s">
        <v>505</v>
      </c>
    </row>
    <row r="279" spans="1:3" x14ac:dyDescent="0.35">
      <c r="A279" t="s">
        <v>284</v>
      </c>
      <c r="B279" t="s">
        <v>283</v>
      </c>
      <c r="C279">
        <v>61.32</v>
      </c>
    </row>
    <row r="280" spans="1:3" hidden="1" x14ac:dyDescent="0.35">
      <c r="A280" t="s">
        <v>690</v>
      </c>
      <c r="B280" t="s">
        <v>429</v>
      </c>
    </row>
    <row r="281" spans="1:3" hidden="1" x14ac:dyDescent="0.35">
      <c r="A281" t="s">
        <v>691</v>
      </c>
      <c r="B281" t="s">
        <v>429</v>
      </c>
    </row>
    <row r="282" spans="1:3" hidden="1" x14ac:dyDescent="0.35">
      <c r="A282" t="s">
        <v>692</v>
      </c>
      <c r="B282" t="s">
        <v>429</v>
      </c>
    </row>
    <row r="283" spans="1:3" hidden="1" x14ac:dyDescent="0.35">
      <c r="A283" t="s">
        <v>693</v>
      </c>
      <c r="B283" t="s">
        <v>429</v>
      </c>
    </row>
    <row r="284" spans="1:3" hidden="1" x14ac:dyDescent="0.35">
      <c r="A284" t="s">
        <v>189</v>
      </c>
      <c r="B284" t="s">
        <v>188</v>
      </c>
      <c r="C284" t="s">
        <v>505</v>
      </c>
    </row>
    <row r="285" spans="1:3" x14ac:dyDescent="0.35">
      <c r="A285" t="s">
        <v>286</v>
      </c>
      <c r="B285" t="s">
        <v>285</v>
      </c>
      <c r="C285">
        <v>117.53</v>
      </c>
    </row>
    <row r="286" spans="1:3" hidden="1" x14ac:dyDescent="0.35">
      <c r="A286" t="s">
        <v>694</v>
      </c>
      <c r="B286" t="s">
        <v>283</v>
      </c>
      <c r="C286">
        <v>78.56</v>
      </c>
    </row>
    <row r="287" spans="1:3" hidden="1" x14ac:dyDescent="0.35">
      <c r="A287" t="s">
        <v>695</v>
      </c>
      <c r="B287" t="s">
        <v>283</v>
      </c>
      <c r="C287">
        <v>75.2</v>
      </c>
    </row>
    <row r="288" spans="1:3" hidden="1" x14ac:dyDescent="0.35">
      <c r="A288" t="s">
        <v>696</v>
      </c>
      <c r="B288" t="s">
        <v>283</v>
      </c>
      <c r="C288">
        <v>82.82</v>
      </c>
    </row>
    <row r="289" spans="1:3" hidden="1" x14ac:dyDescent="0.35">
      <c r="A289" t="s">
        <v>697</v>
      </c>
      <c r="B289" t="s">
        <v>283</v>
      </c>
      <c r="C289">
        <v>71.459999999999994</v>
      </c>
    </row>
    <row r="290" spans="1:3" hidden="1" x14ac:dyDescent="0.35">
      <c r="A290" t="s">
        <v>189</v>
      </c>
      <c r="B290" t="s">
        <v>188</v>
      </c>
      <c r="C290" t="s">
        <v>505</v>
      </c>
    </row>
    <row r="291" spans="1:3" x14ac:dyDescent="0.35">
      <c r="A291" t="s">
        <v>288</v>
      </c>
      <c r="B291" t="s">
        <v>287</v>
      </c>
      <c r="C291">
        <v>102.99</v>
      </c>
    </row>
    <row r="292" spans="1:3" hidden="1" x14ac:dyDescent="0.35">
      <c r="A292" t="s">
        <v>698</v>
      </c>
      <c r="B292" t="s">
        <v>207</v>
      </c>
      <c r="C292">
        <v>6.09</v>
      </c>
    </row>
    <row r="293" spans="1:3" hidden="1" x14ac:dyDescent="0.35">
      <c r="A293" t="s">
        <v>699</v>
      </c>
      <c r="B293" t="s">
        <v>207</v>
      </c>
      <c r="C293">
        <v>3.63</v>
      </c>
    </row>
    <row r="294" spans="1:3" hidden="1" x14ac:dyDescent="0.35">
      <c r="A294" t="s">
        <v>700</v>
      </c>
      <c r="B294" t="s">
        <v>207</v>
      </c>
      <c r="C294">
        <v>3.54</v>
      </c>
    </row>
    <row r="295" spans="1:3" hidden="1" x14ac:dyDescent="0.35">
      <c r="A295" t="s">
        <v>701</v>
      </c>
      <c r="B295" t="s">
        <v>207</v>
      </c>
      <c r="C295">
        <v>3.55</v>
      </c>
    </row>
    <row r="296" spans="1:3" hidden="1" x14ac:dyDescent="0.35">
      <c r="A296" t="s">
        <v>189</v>
      </c>
      <c r="B296" t="s">
        <v>188</v>
      </c>
      <c r="C296" t="s">
        <v>505</v>
      </c>
    </row>
    <row r="297" spans="1:3" x14ac:dyDescent="0.35">
      <c r="A297" t="s">
        <v>290</v>
      </c>
      <c r="B297" t="s">
        <v>289</v>
      </c>
      <c r="C297">
        <v>2420</v>
      </c>
    </row>
    <row r="298" spans="1:3" hidden="1" x14ac:dyDescent="0.35">
      <c r="A298" t="s">
        <v>702</v>
      </c>
      <c r="B298" t="s">
        <v>191</v>
      </c>
      <c r="C298">
        <v>24.3</v>
      </c>
    </row>
    <row r="299" spans="1:3" hidden="1" x14ac:dyDescent="0.35">
      <c r="A299" t="s">
        <v>703</v>
      </c>
      <c r="B299" t="s">
        <v>191</v>
      </c>
      <c r="C299">
        <v>23.5</v>
      </c>
    </row>
    <row r="300" spans="1:3" hidden="1" x14ac:dyDescent="0.35">
      <c r="A300" t="s">
        <v>704</v>
      </c>
      <c r="B300" t="s">
        <v>191</v>
      </c>
      <c r="C300">
        <v>19.899999999999999</v>
      </c>
    </row>
    <row r="301" spans="1:3" hidden="1" x14ac:dyDescent="0.35">
      <c r="A301" t="s">
        <v>705</v>
      </c>
      <c r="B301" t="s">
        <v>191</v>
      </c>
      <c r="C301">
        <v>14.46</v>
      </c>
    </row>
    <row r="302" spans="1:3" hidden="1" x14ac:dyDescent="0.35">
      <c r="A302" t="s">
        <v>189</v>
      </c>
      <c r="B302" t="s">
        <v>188</v>
      </c>
      <c r="C302" t="s">
        <v>505</v>
      </c>
    </row>
    <row r="303" spans="1:3" x14ac:dyDescent="0.35">
      <c r="A303" t="s">
        <v>292</v>
      </c>
      <c r="B303" t="s">
        <v>291</v>
      </c>
      <c r="C303">
        <v>51.75</v>
      </c>
    </row>
    <row r="304" spans="1:3" hidden="1" x14ac:dyDescent="0.35">
      <c r="A304" t="s">
        <v>706</v>
      </c>
      <c r="B304" t="s">
        <v>281</v>
      </c>
      <c r="C304">
        <v>107.85</v>
      </c>
    </row>
    <row r="305" spans="1:3" hidden="1" x14ac:dyDescent="0.35">
      <c r="A305" t="s">
        <v>707</v>
      </c>
      <c r="B305" t="s">
        <v>281</v>
      </c>
      <c r="C305">
        <v>48.4</v>
      </c>
    </row>
    <row r="306" spans="1:3" hidden="1" x14ac:dyDescent="0.35">
      <c r="A306" t="s">
        <v>708</v>
      </c>
      <c r="B306" t="s">
        <v>281</v>
      </c>
      <c r="C306">
        <v>92.86</v>
      </c>
    </row>
    <row r="307" spans="1:3" hidden="1" x14ac:dyDescent="0.35">
      <c r="A307" t="s">
        <v>709</v>
      </c>
      <c r="B307" t="s">
        <v>281</v>
      </c>
      <c r="C307">
        <v>92.7</v>
      </c>
    </row>
    <row r="308" spans="1:3" hidden="1" x14ac:dyDescent="0.35">
      <c r="A308" t="s">
        <v>189</v>
      </c>
      <c r="B308" t="s">
        <v>188</v>
      </c>
      <c r="C308" t="s">
        <v>505</v>
      </c>
    </row>
    <row r="309" spans="1:3" x14ac:dyDescent="0.35">
      <c r="A309" t="s">
        <v>294</v>
      </c>
      <c r="B309" t="s">
        <v>293</v>
      </c>
      <c r="C309">
        <v>52.96</v>
      </c>
    </row>
    <row r="310" spans="1:3" hidden="1" x14ac:dyDescent="0.35">
      <c r="A310" t="s">
        <v>710</v>
      </c>
      <c r="B310" t="s">
        <v>313</v>
      </c>
      <c r="C310">
        <v>10.34</v>
      </c>
    </row>
    <row r="311" spans="1:3" hidden="1" x14ac:dyDescent="0.35">
      <c r="A311" t="s">
        <v>711</v>
      </c>
      <c r="B311" t="s">
        <v>313</v>
      </c>
      <c r="C311">
        <v>8.0399999999999991</v>
      </c>
    </row>
    <row r="312" spans="1:3" hidden="1" x14ac:dyDescent="0.35">
      <c r="A312" t="s">
        <v>712</v>
      </c>
      <c r="B312" t="s">
        <v>313</v>
      </c>
      <c r="C312">
        <v>13.36</v>
      </c>
    </row>
    <row r="313" spans="1:3" hidden="1" x14ac:dyDescent="0.35">
      <c r="A313" t="s">
        <v>713</v>
      </c>
      <c r="B313" t="s">
        <v>313</v>
      </c>
      <c r="C313">
        <v>20.02</v>
      </c>
    </row>
    <row r="314" spans="1:3" hidden="1" x14ac:dyDescent="0.35">
      <c r="A314" t="s">
        <v>189</v>
      </c>
      <c r="B314" t="s">
        <v>188</v>
      </c>
      <c r="C314" t="s">
        <v>505</v>
      </c>
    </row>
    <row r="315" spans="1:3" x14ac:dyDescent="0.35">
      <c r="A315" t="s">
        <v>296</v>
      </c>
      <c r="B315" t="s">
        <v>295</v>
      </c>
      <c r="C315">
        <v>5.03</v>
      </c>
    </row>
    <row r="316" spans="1:3" hidden="1" x14ac:dyDescent="0.35">
      <c r="A316" t="s">
        <v>714</v>
      </c>
      <c r="B316" t="s">
        <v>473</v>
      </c>
      <c r="C316">
        <v>40.840000000000003</v>
      </c>
    </row>
    <row r="317" spans="1:3" hidden="1" x14ac:dyDescent="0.35">
      <c r="A317" t="s">
        <v>715</v>
      </c>
      <c r="B317" t="s">
        <v>473</v>
      </c>
      <c r="C317">
        <v>17.16</v>
      </c>
    </row>
    <row r="318" spans="1:3" hidden="1" x14ac:dyDescent="0.35">
      <c r="A318" t="s">
        <v>716</v>
      </c>
      <c r="B318" t="s">
        <v>473</v>
      </c>
      <c r="C318">
        <v>15.22</v>
      </c>
    </row>
    <row r="319" spans="1:3" hidden="1" x14ac:dyDescent="0.35">
      <c r="A319" t="s">
        <v>717</v>
      </c>
      <c r="B319" t="s">
        <v>473</v>
      </c>
      <c r="C319">
        <v>16.98</v>
      </c>
    </row>
    <row r="320" spans="1:3" hidden="1" x14ac:dyDescent="0.35">
      <c r="A320" t="s">
        <v>189</v>
      </c>
      <c r="B320" t="s">
        <v>188</v>
      </c>
      <c r="C320" t="s">
        <v>505</v>
      </c>
    </row>
    <row r="321" spans="1:3" x14ac:dyDescent="0.35">
      <c r="A321" t="s">
        <v>298</v>
      </c>
      <c r="B321" t="s">
        <v>297</v>
      </c>
      <c r="C321">
        <v>8.5399999999999991</v>
      </c>
    </row>
    <row r="322" spans="1:3" hidden="1" x14ac:dyDescent="0.35">
      <c r="A322" t="s">
        <v>718</v>
      </c>
      <c r="B322" t="s">
        <v>415</v>
      </c>
      <c r="C322">
        <v>38.369999999999997</v>
      </c>
    </row>
    <row r="323" spans="1:3" hidden="1" x14ac:dyDescent="0.35">
      <c r="A323" t="s">
        <v>719</v>
      </c>
      <c r="B323" t="s">
        <v>415</v>
      </c>
      <c r="C323">
        <v>30.1</v>
      </c>
    </row>
    <row r="324" spans="1:3" hidden="1" x14ac:dyDescent="0.35">
      <c r="A324" t="s">
        <v>720</v>
      </c>
      <c r="B324" t="s">
        <v>415</v>
      </c>
      <c r="C324">
        <v>48.13</v>
      </c>
    </row>
    <row r="325" spans="1:3" hidden="1" x14ac:dyDescent="0.35">
      <c r="A325" t="s">
        <v>721</v>
      </c>
      <c r="B325" t="s">
        <v>415</v>
      </c>
      <c r="C325">
        <v>40.51</v>
      </c>
    </row>
    <row r="326" spans="1:3" hidden="1" x14ac:dyDescent="0.35">
      <c r="A326" t="s">
        <v>189</v>
      </c>
      <c r="B326" t="s">
        <v>188</v>
      </c>
      <c r="C326" t="s">
        <v>505</v>
      </c>
    </row>
    <row r="327" spans="1:3" x14ac:dyDescent="0.35">
      <c r="A327" t="s">
        <v>300</v>
      </c>
      <c r="B327" t="s">
        <v>299</v>
      </c>
      <c r="C327">
        <v>11.87</v>
      </c>
    </row>
    <row r="328" spans="1:3" hidden="1" x14ac:dyDescent="0.35">
      <c r="A328" t="s">
        <v>722</v>
      </c>
      <c r="B328" t="s">
        <v>367</v>
      </c>
      <c r="C328">
        <v>63.99</v>
      </c>
    </row>
    <row r="329" spans="1:3" hidden="1" x14ac:dyDescent="0.35">
      <c r="A329" t="s">
        <v>723</v>
      </c>
      <c r="B329" t="s">
        <v>367</v>
      </c>
      <c r="C329">
        <v>41.36</v>
      </c>
    </row>
    <row r="330" spans="1:3" hidden="1" x14ac:dyDescent="0.35">
      <c r="A330" t="s">
        <v>724</v>
      </c>
      <c r="B330" t="s">
        <v>367</v>
      </c>
      <c r="C330">
        <v>60.25</v>
      </c>
    </row>
    <row r="331" spans="1:3" hidden="1" x14ac:dyDescent="0.35">
      <c r="A331" t="s">
        <v>725</v>
      </c>
      <c r="B331" t="s">
        <v>367</v>
      </c>
      <c r="C331">
        <v>59.01</v>
      </c>
    </row>
    <row r="332" spans="1:3" hidden="1" x14ac:dyDescent="0.35">
      <c r="A332" t="s">
        <v>189</v>
      </c>
      <c r="B332" t="s">
        <v>188</v>
      </c>
      <c r="C332" t="s">
        <v>505</v>
      </c>
    </row>
    <row r="333" spans="1:3" x14ac:dyDescent="0.35">
      <c r="A333" t="s">
        <v>302</v>
      </c>
      <c r="B333" t="s">
        <v>301</v>
      </c>
      <c r="C333">
        <v>23.9</v>
      </c>
    </row>
    <row r="334" spans="1:3" hidden="1" x14ac:dyDescent="0.35">
      <c r="A334" t="s">
        <v>726</v>
      </c>
      <c r="B334" t="s">
        <v>387</v>
      </c>
      <c r="C334">
        <v>6.96</v>
      </c>
    </row>
    <row r="335" spans="1:3" hidden="1" x14ac:dyDescent="0.35">
      <c r="A335" t="s">
        <v>727</v>
      </c>
      <c r="B335" t="s">
        <v>387</v>
      </c>
      <c r="C335">
        <v>0.92</v>
      </c>
    </row>
    <row r="336" spans="1:3" hidden="1" x14ac:dyDescent="0.35">
      <c r="A336" t="s">
        <v>728</v>
      </c>
      <c r="B336" t="s">
        <v>387</v>
      </c>
      <c r="C336">
        <v>3.19</v>
      </c>
    </row>
    <row r="337" spans="1:3" hidden="1" x14ac:dyDescent="0.35">
      <c r="A337" t="s">
        <v>729</v>
      </c>
      <c r="B337" t="s">
        <v>387</v>
      </c>
      <c r="C337">
        <v>4.08</v>
      </c>
    </row>
    <row r="338" spans="1:3" hidden="1" x14ac:dyDescent="0.35">
      <c r="A338" t="s">
        <v>189</v>
      </c>
      <c r="B338" t="s">
        <v>188</v>
      </c>
      <c r="C338" t="s">
        <v>505</v>
      </c>
    </row>
    <row r="339" spans="1:3" x14ac:dyDescent="0.35">
      <c r="A339" t="s">
        <v>304</v>
      </c>
      <c r="B339" t="s">
        <v>303</v>
      </c>
      <c r="C339">
        <v>13.286</v>
      </c>
    </row>
    <row r="340" spans="1:3" hidden="1" x14ac:dyDescent="0.35">
      <c r="A340" t="s">
        <v>730</v>
      </c>
      <c r="B340" t="s">
        <v>443</v>
      </c>
      <c r="C340">
        <v>66.14</v>
      </c>
    </row>
    <row r="341" spans="1:3" hidden="1" x14ac:dyDescent="0.35">
      <c r="A341" t="s">
        <v>731</v>
      </c>
      <c r="B341" t="s">
        <v>443</v>
      </c>
      <c r="C341">
        <v>63.704999999999998</v>
      </c>
    </row>
    <row r="342" spans="1:3" hidden="1" x14ac:dyDescent="0.35">
      <c r="A342" t="s">
        <v>732</v>
      </c>
      <c r="B342" t="s">
        <v>443</v>
      </c>
      <c r="C342">
        <v>75.739999999999995</v>
      </c>
    </row>
    <row r="343" spans="1:3" hidden="1" x14ac:dyDescent="0.35">
      <c r="A343" t="s">
        <v>733</v>
      </c>
      <c r="B343" t="s">
        <v>443</v>
      </c>
      <c r="C343">
        <v>54.094999999999999</v>
      </c>
    </row>
    <row r="344" spans="1:3" hidden="1" x14ac:dyDescent="0.35">
      <c r="A344" t="s">
        <v>189</v>
      </c>
      <c r="B344" t="s">
        <v>188</v>
      </c>
      <c r="C344" t="s">
        <v>505</v>
      </c>
    </row>
    <row r="345" spans="1:3" x14ac:dyDescent="0.35">
      <c r="A345" t="s">
        <v>306</v>
      </c>
      <c r="B345" t="s">
        <v>305</v>
      </c>
      <c r="C345">
        <v>24.12</v>
      </c>
    </row>
    <row r="346" spans="1:3" hidden="1" x14ac:dyDescent="0.35">
      <c r="A346" t="s">
        <v>734</v>
      </c>
      <c r="B346" t="s">
        <v>413</v>
      </c>
    </row>
    <row r="347" spans="1:3" hidden="1" x14ac:dyDescent="0.35">
      <c r="A347" t="s">
        <v>735</v>
      </c>
      <c r="B347" t="s">
        <v>413</v>
      </c>
    </row>
    <row r="348" spans="1:3" hidden="1" x14ac:dyDescent="0.35">
      <c r="A348" t="s">
        <v>736</v>
      </c>
      <c r="B348" t="s">
        <v>413</v>
      </c>
    </row>
    <row r="349" spans="1:3" hidden="1" x14ac:dyDescent="0.35">
      <c r="A349" t="s">
        <v>737</v>
      </c>
      <c r="B349" t="s">
        <v>413</v>
      </c>
    </row>
    <row r="350" spans="1:3" hidden="1" x14ac:dyDescent="0.35">
      <c r="A350" t="s">
        <v>189</v>
      </c>
      <c r="B350" t="s">
        <v>188</v>
      </c>
      <c r="C350" t="s">
        <v>505</v>
      </c>
    </row>
    <row r="351" spans="1:3" x14ac:dyDescent="0.35">
      <c r="A351" t="s">
        <v>308</v>
      </c>
      <c r="B351" t="s">
        <v>307</v>
      </c>
      <c r="C351">
        <v>129.52000000000001</v>
      </c>
    </row>
    <row r="352" spans="1:3" hidden="1" x14ac:dyDescent="0.35">
      <c r="A352" t="s">
        <v>738</v>
      </c>
      <c r="B352" t="s">
        <v>449</v>
      </c>
      <c r="C352">
        <v>4.66</v>
      </c>
    </row>
    <row r="353" spans="1:3" hidden="1" x14ac:dyDescent="0.35">
      <c r="A353" t="s">
        <v>739</v>
      </c>
      <c r="B353" t="s">
        <v>449</v>
      </c>
      <c r="C353">
        <v>2.98</v>
      </c>
    </row>
    <row r="354" spans="1:3" hidden="1" x14ac:dyDescent="0.35">
      <c r="A354" t="s">
        <v>740</v>
      </c>
      <c r="B354" t="s">
        <v>449</v>
      </c>
      <c r="C354">
        <v>2.42</v>
      </c>
    </row>
    <row r="355" spans="1:3" hidden="1" x14ac:dyDescent="0.35">
      <c r="A355" t="s">
        <v>741</v>
      </c>
      <c r="B355" t="s">
        <v>449</v>
      </c>
      <c r="C355">
        <v>3.41</v>
      </c>
    </row>
    <row r="356" spans="1:3" hidden="1" x14ac:dyDescent="0.35">
      <c r="A356" t="s">
        <v>189</v>
      </c>
      <c r="B356" t="s">
        <v>188</v>
      </c>
      <c r="C356" t="s">
        <v>505</v>
      </c>
    </row>
    <row r="357" spans="1:3" x14ac:dyDescent="0.35">
      <c r="A357" t="s">
        <v>310</v>
      </c>
      <c r="B357" t="s">
        <v>309</v>
      </c>
      <c r="C357">
        <v>33.83</v>
      </c>
    </row>
    <row r="358" spans="1:3" hidden="1" x14ac:dyDescent="0.35">
      <c r="A358" t="s">
        <v>742</v>
      </c>
      <c r="B358" t="s">
        <v>333</v>
      </c>
    </row>
    <row r="359" spans="1:3" hidden="1" x14ac:dyDescent="0.35">
      <c r="A359" t="s">
        <v>743</v>
      </c>
      <c r="B359" t="s">
        <v>333</v>
      </c>
    </row>
    <row r="360" spans="1:3" hidden="1" x14ac:dyDescent="0.35">
      <c r="A360" t="s">
        <v>744</v>
      </c>
      <c r="B360" t="s">
        <v>333</v>
      </c>
    </row>
    <row r="361" spans="1:3" hidden="1" x14ac:dyDescent="0.35">
      <c r="A361" t="s">
        <v>745</v>
      </c>
      <c r="B361" t="s">
        <v>333</v>
      </c>
    </row>
    <row r="362" spans="1:3" hidden="1" x14ac:dyDescent="0.35">
      <c r="A362" t="s">
        <v>189</v>
      </c>
      <c r="B362" t="s">
        <v>188</v>
      </c>
      <c r="C362" t="s">
        <v>505</v>
      </c>
    </row>
    <row r="363" spans="1:3" x14ac:dyDescent="0.35">
      <c r="A363" t="s">
        <v>312</v>
      </c>
      <c r="B363" t="s">
        <v>311</v>
      </c>
      <c r="C363">
        <v>351.8</v>
      </c>
    </row>
    <row r="364" spans="1:3" hidden="1" x14ac:dyDescent="0.35">
      <c r="A364" t="s">
        <v>746</v>
      </c>
      <c r="B364" t="s">
        <v>417</v>
      </c>
      <c r="C364">
        <v>28.45</v>
      </c>
    </row>
    <row r="365" spans="1:3" hidden="1" x14ac:dyDescent="0.35">
      <c r="A365" t="s">
        <v>747</v>
      </c>
      <c r="B365" t="s">
        <v>417</v>
      </c>
      <c r="C365">
        <v>28.34</v>
      </c>
    </row>
    <row r="366" spans="1:3" hidden="1" x14ac:dyDescent="0.35">
      <c r="A366" t="s">
        <v>748</v>
      </c>
      <c r="B366" t="s">
        <v>417</v>
      </c>
      <c r="C366">
        <v>30.18</v>
      </c>
    </row>
    <row r="367" spans="1:3" hidden="1" x14ac:dyDescent="0.35">
      <c r="A367" t="s">
        <v>749</v>
      </c>
      <c r="B367" t="s">
        <v>417</v>
      </c>
      <c r="C367">
        <v>22.68</v>
      </c>
    </row>
    <row r="368" spans="1:3" hidden="1" x14ac:dyDescent="0.35">
      <c r="A368" t="s">
        <v>189</v>
      </c>
      <c r="B368" t="s">
        <v>188</v>
      </c>
      <c r="C368" t="s">
        <v>505</v>
      </c>
    </row>
    <row r="369" spans="1:3" x14ac:dyDescent="0.35">
      <c r="A369" t="s">
        <v>314</v>
      </c>
      <c r="B369" t="s">
        <v>313</v>
      </c>
      <c r="C369">
        <v>6.7</v>
      </c>
    </row>
    <row r="370" spans="1:3" hidden="1" x14ac:dyDescent="0.35">
      <c r="A370" t="s">
        <v>750</v>
      </c>
      <c r="B370" t="s">
        <v>341</v>
      </c>
    </row>
    <row r="371" spans="1:3" hidden="1" x14ac:dyDescent="0.35">
      <c r="A371" t="s">
        <v>751</v>
      </c>
      <c r="B371" t="s">
        <v>341</v>
      </c>
    </row>
    <row r="372" spans="1:3" hidden="1" x14ac:dyDescent="0.35">
      <c r="A372" t="s">
        <v>752</v>
      </c>
      <c r="B372" t="s">
        <v>341</v>
      </c>
    </row>
    <row r="373" spans="1:3" hidden="1" x14ac:dyDescent="0.35">
      <c r="A373" t="s">
        <v>753</v>
      </c>
      <c r="B373" t="s">
        <v>341</v>
      </c>
    </row>
    <row r="374" spans="1:3" hidden="1" x14ac:dyDescent="0.35">
      <c r="A374" t="s">
        <v>189</v>
      </c>
      <c r="B374" t="s">
        <v>188</v>
      </c>
      <c r="C374" t="s">
        <v>505</v>
      </c>
    </row>
    <row r="375" spans="1:3" x14ac:dyDescent="0.35">
      <c r="A375" t="s">
        <v>316</v>
      </c>
      <c r="B375" t="s">
        <v>315</v>
      </c>
      <c r="C375">
        <v>110.3</v>
      </c>
    </row>
    <row r="376" spans="1:3" hidden="1" x14ac:dyDescent="0.35">
      <c r="A376" t="s">
        <v>754</v>
      </c>
      <c r="B376" t="s">
        <v>347</v>
      </c>
    </row>
    <row r="377" spans="1:3" hidden="1" x14ac:dyDescent="0.35">
      <c r="A377" t="s">
        <v>755</v>
      </c>
      <c r="B377" t="s">
        <v>347</v>
      </c>
    </row>
    <row r="378" spans="1:3" hidden="1" x14ac:dyDescent="0.35">
      <c r="A378" t="s">
        <v>756</v>
      </c>
      <c r="B378" t="s">
        <v>347</v>
      </c>
    </row>
    <row r="379" spans="1:3" hidden="1" x14ac:dyDescent="0.35">
      <c r="A379" t="s">
        <v>757</v>
      </c>
      <c r="B379" t="s">
        <v>347</v>
      </c>
    </row>
    <row r="380" spans="1:3" hidden="1" x14ac:dyDescent="0.35">
      <c r="A380" t="s">
        <v>189</v>
      </c>
      <c r="B380" t="s">
        <v>188</v>
      </c>
      <c r="C380" t="s">
        <v>505</v>
      </c>
    </row>
    <row r="381" spans="1:3" x14ac:dyDescent="0.35">
      <c r="A381" t="s">
        <v>318</v>
      </c>
      <c r="B381" t="s">
        <v>317</v>
      </c>
      <c r="C381">
        <v>802.07</v>
      </c>
    </row>
    <row r="382" spans="1:3" hidden="1" x14ac:dyDescent="0.35">
      <c r="A382" t="s">
        <v>758</v>
      </c>
      <c r="B382" t="s">
        <v>377</v>
      </c>
    </row>
    <row r="383" spans="1:3" hidden="1" x14ac:dyDescent="0.35">
      <c r="A383" t="s">
        <v>759</v>
      </c>
      <c r="B383" t="s">
        <v>377</v>
      </c>
    </row>
    <row r="384" spans="1:3" hidden="1" x14ac:dyDescent="0.35">
      <c r="A384" t="s">
        <v>760</v>
      </c>
      <c r="B384" t="s">
        <v>377</v>
      </c>
    </row>
    <row r="385" spans="1:3" hidden="1" x14ac:dyDescent="0.35">
      <c r="A385" t="s">
        <v>761</v>
      </c>
      <c r="B385" t="s">
        <v>377</v>
      </c>
    </row>
    <row r="386" spans="1:3" hidden="1" x14ac:dyDescent="0.35">
      <c r="A386" t="s">
        <v>189</v>
      </c>
      <c r="B386" t="s">
        <v>188</v>
      </c>
      <c r="C386" t="s">
        <v>505</v>
      </c>
    </row>
    <row r="387" spans="1:3" x14ac:dyDescent="0.35">
      <c r="A387" t="s">
        <v>320</v>
      </c>
      <c r="B387" t="s">
        <v>319</v>
      </c>
      <c r="C387">
        <v>41.94</v>
      </c>
    </row>
    <row r="388" spans="1:3" hidden="1" x14ac:dyDescent="0.35">
      <c r="A388" t="s">
        <v>762</v>
      </c>
      <c r="B388" t="s">
        <v>245</v>
      </c>
      <c r="C388">
        <v>75.084999999999994</v>
      </c>
    </row>
    <row r="389" spans="1:3" hidden="1" x14ac:dyDescent="0.35">
      <c r="A389" t="s">
        <v>763</v>
      </c>
      <c r="B389" t="s">
        <v>245</v>
      </c>
      <c r="C389">
        <v>49.69</v>
      </c>
    </row>
    <row r="390" spans="1:3" hidden="1" x14ac:dyDescent="0.35">
      <c r="A390" t="s">
        <v>764</v>
      </c>
      <c r="B390" t="s">
        <v>245</v>
      </c>
      <c r="C390">
        <v>56.155000000000001</v>
      </c>
    </row>
    <row r="391" spans="1:3" hidden="1" x14ac:dyDescent="0.35">
      <c r="A391" t="s">
        <v>765</v>
      </c>
      <c r="B391" t="s">
        <v>245</v>
      </c>
      <c r="C391">
        <v>56.84</v>
      </c>
    </row>
    <row r="392" spans="1:3" hidden="1" x14ac:dyDescent="0.35">
      <c r="A392" t="s">
        <v>189</v>
      </c>
      <c r="B392" t="s">
        <v>188</v>
      </c>
      <c r="C392" t="s">
        <v>505</v>
      </c>
    </row>
    <row r="393" spans="1:3" x14ac:dyDescent="0.35">
      <c r="A393" t="s">
        <v>322</v>
      </c>
      <c r="B393" t="s">
        <v>321</v>
      </c>
      <c r="C393">
        <v>54.18</v>
      </c>
    </row>
    <row r="394" spans="1:3" hidden="1" x14ac:dyDescent="0.35">
      <c r="A394" t="s">
        <v>766</v>
      </c>
      <c r="B394" t="s">
        <v>359</v>
      </c>
    </row>
    <row r="395" spans="1:3" hidden="1" x14ac:dyDescent="0.35">
      <c r="A395" t="s">
        <v>767</v>
      </c>
      <c r="B395" t="s">
        <v>359</v>
      </c>
    </row>
    <row r="396" spans="1:3" hidden="1" x14ac:dyDescent="0.35">
      <c r="A396" t="s">
        <v>768</v>
      </c>
      <c r="B396" t="s">
        <v>359</v>
      </c>
    </row>
    <row r="397" spans="1:3" hidden="1" x14ac:dyDescent="0.35">
      <c r="A397" t="s">
        <v>769</v>
      </c>
      <c r="B397" t="s">
        <v>359</v>
      </c>
    </row>
    <row r="398" spans="1:3" hidden="1" x14ac:dyDescent="0.35">
      <c r="A398" t="s">
        <v>189</v>
      </c>
      <c r="B398" t="s">
        <v>188</v>
      </c>
      <c r="C398" t="s">
        <v>505</v>
      </c>
    </row>
    <row r="399" spans="1:3" x14ac:dyDescent="0.35">
      <c r="A399" t="s">
        <v>324</v>
      </c>
      <c r="B399" t="s">
        <v>323</v>
      </c>
      <c r="C399">
        <v>184.57</v>
      </c>
    </row>
    <row r="400" spans="1:3" hidden="1" x14ac:dyDescent="0.35">
      <c r="A400" t="s">
        <v>770</v>
      </c>
      <c r="B400" t="s">
        <v>309</v>
      </c>
      <c r="C400">
        <v>21.81</v>
      </c>
    </row>
    <row r="401" spans="1:3" hidden="1" x14ac:dyDescent="0.35">
      <c r="A401" t="s">
        <v>771</v>
      </c>
      <c r="B401" t="s">
        <v>309</v>
      </c>
      <c r="C401">
        <v>12.71</v>
      </c>
    </row>
    <row r="402" spans="1:3" hidden="1" x14ac:dyDescent="0.35">
      <c r="A402" t="s">
        <v>772</v>
      </c>
      <c r="B402" t="s">
        <v>309</v>
      </c>
      <c r="C402">
        <v>10.9</v>
      </c>
    </row>
    <row r="403" spans="1:3" hidden="1" x14ac:dyDescent="0.35">
      <c r="A403" t="s">
        <v>773</v>
      </c>
      <c r="B403" t="s">
        <v>309</v>
      </c>
      <c r="C403">
        <v>18.89</v>
      </c>
    </row>
    <row r="404" spans="1:3" hidden="1" x14ac:dyDescent="0.35">
      <c r="A404" t="s">
        <v>189</v>
      </c>
      <c r="B404" t="s">
        <v>188</v>
      </c>
      <c r="C404" t="s">
        <v>505</v>
      </c>
    </row>
    <row r="405" spans="1:3" x14ac:dyDescent="0.35">
      <c r="A405" t="s">
        <v>326</v>
      </c>
      <c r="B405" t="s">
        <v>325</v>
      </c>
      <c r="C405">
        <v>15.83</v>
      </c>
    </row>
    <row r="406" spans="1:3" hidden="1" x14ac:dyDescent="0.35">
      <c r="A406" t="s">
        <v>774</v>
      </c>
      <c r="B406" t="s">
        <v>287</v>
      </c>
      <c r="C406">
        <v>104.9</v>
      </c>
    </row>
    <row r="407" spans="1:3" hidden="1" x14ac:dyDescent="0.35">
      <c r="A407" t="s">
        <v>775</v>
      </c>
      <c r="B407" t="s">
        <v>287</v>
      </c>
      <c r="C407">
        <v>91.56</v>
      </c>
    </row>
    <row r="408" spans="1:3" hidden="1" x14ac:dyDescent="0.35">
      <c r="A408" t="s">
        <v>776</v>
      </c>
      <c r="B408" t="s">
        <v>287</v>
      </c>
      <c r="C408">
        <v>91.21</v>
      </c>
    </row>
    <row r="409" spans="1:3" hidden="1" x14ac:dyDescent="0.35">
      <c r="A409" t="s">
        <v>777</v>
      </c>
      <c r="B409" t="s">
        <v>287</v>
      </c>
      <c r="C409">
        <v>86.3</v>
      </c>
    </row>
    <row r="410" spans="1:3" hidden="1" x14ac:dyDescent="0.35">
      <c r="A410" t="s">
        <v>189</v>
      </c>
      <c r="B410" t="s">
        <v>188</v>
      </c>
      <c r="C410" t="s">
        <v>505</v>
      </c>
    </row>
    <row r="411" spans="1:3" x14ac:dyDescent="0.35">
      <c r="A411" t="s">
        <v>328</v>
      </c>
      <c r="B411" t="s">
        <v>327</v>
      </c>
      <c r="C411">
        <v>12.61</v>
      </c>
    </row>
    <row r="412" spans="1:3" hidden="1" x14ac:dyDescent="0.35">
      <c r="A412" t="s">
        <v>778</v>
      </c>
      <c r="B412" t="s">
        <v>285</v>
      </c>
      <c r="C412">
        <v>119.54</v>
      </c>
    </row>
    <row r="413" spans="1:3" hidden="1" x14ac:dyDescent="0.35">
      <c r="A413" t="s">
        <v>779</v>
      </c>
      <c r="B413" t="s">
        <v>285</v>
      </c>
      <c r="C413">
        <v>103.30159999999999</v>
      </c>
    </row>
    <row r="414" spans="1:3" hidden="1" x14ac:dyDescent="0.35">
      <c r="A414" t="s">
        <v>780</v>
      </c>
      <c r="B414" t="s">
        <v>285</v>
      </c>
      <c r="C414">
        <v>110.49979999999999</v>
      </c>
    </row>
    <row r="415" spans="1:3" hidden="1" x14ac:dyDescent="0.35">
      <c r="A415" t="s">
        <v>781</v>
      </c>
      <c r="B415" t="s">
        <v>285</v>
      </c>
      <c r="C415">
        <v>93.848600000000005</v>
      </c>
    </row>
    <row r="416" spans="1:3" hidden="1" x14ac:dyDescent="0.35">
      <c r="A416" t="s">
        <v>189</v>
      </c>
      <c r="B416" t="s">
        <v>188</v>
      </c>
      <c r="C416" t="s">
        <v>505</v>
      </c>
    </row>
    <row r="417" spans="1:3" x14ac:dyDescent="0.35">
      <c r="A417" t="s">
        <v>330</v>
      </c>
      <c r="B417" t="s">
        <v>329</v>
      </c>
      <c r="C417">
        <v>552.4</v>
      </c>
    </row>
    <row r="418" spans="1:3" hidden="1" x14ac:dyDescent="0.35">
      <c r="A418" t="s">
        <v>782</v>
      </c>
      <c r="B418" t="s">
        <v>273</v>
      </c>
      <c r="C418">
        <v>44.76</v>
      </c>
    </row>
    <row r="419" spans="1:3" hidden="1" x14ac:dyDescent="0.35">
      <c r="A419" t="s">
        <v>783</v>
      </c>
      <c r="B419" t="s">
        <v>273</v>
      </c>
      <c r="C419">
        <v>16.3</v>
      </c>
    </row>
    <row r="420" spans="1:3" hidden="1" x14ac:dyDescent="0.35">
      <c r="A420" t="s">
        <v>784</v>
      </c>
      <c r="B420" t="s">
        <v>273</v>
      </c>
      <c r="C420">
        <v>34.299999999999997</v>
      </c>
    </row>
    <row r="421" spans="1:3" hidden="1" x14ac:dyDescent="0.35">
      <c r="A421" t="s">
        <v>785</v>
      </c>
      <c r="B421" t="s">
        <v>273</v>
      </c>
      <c r="C421">
        <v>40.19</v>
      </c>
    </row>
    <row r="422" spans="1:3" hidden="1" x14ac:dyDescent="0.35">
      <c r="A422" t="s">
        <v>189</v>
      </c>
      <c r="B422" t="s">
        <v>188</v>
      </c>
      <c r="C422" t="s">
        <v>505</v>
      </c>
    </row>
    <row r="423" spans="1:3" x14ac:dyDescent="0.35">
      <c r="A423" t="s">
        <v>332</v>
      </c>
      <c r="B423" t="s">
        <v>331</v>
      </c>
      <c r="C423">
        <v>39.35</v>
      </c>
    </row>
    <row r="424" spans="1:3" hidden="1" x14ac:dyDescent="0.35">
      <c r="A424" t="s">
        <v>786</v>
      </c>
      <c r="B424" t="s">
        <v>211</v>
      </c>
      <c r="C424">
        <v>89.01</v>
      </c>
    </row>
    <row r="425" spans="1:3" hidden="1" x14ac:dyDescent="0.35">
      <c r="A425" t="s">
        <v>787</v>
      </c>
      <c r="B425" t="s">
        <v>211</v>
      </c>
      <c r="C425">
        <v>78.06</v>
      </c>
    </row>
    <row r="426" spans="1:3" hidden="1" x14ac:dyDescent="0.35">
      <c r="A426" t="s">
        <v>788</v>
      </c>
      <c r="B426" t="s">
        <v>211</v>
      </c>
      <c r="C426">
        <v>76.8</v>
      </c>
    </row>
    <row r="427" spans="1:3" hidden="1" x14ac:dyDescent="0.35">
      <c r="A427" t="s">
        <v>789</v>
      </c>
      <c r="B427" t="s">
        <v>211</v>
      </c>
      <c r="C427">
        <v>65.23</v>
      </c>
    </row>
    <row r="428" spans="1:3" hidden="1" x14ac:dyDescent="0.35">
      <c r="A428" t="s">
        <v>189</v>
      </c>
      <c r="B428" t="s">
        <v>188</v>
      </c>
      <c r="C428" t="s">
        <v>505</v>
      </c>
    </row>
    <row r="429" spans="1:3" x14ac:dyDescent="0.35">
      <c r="A429" t="s">
        <v>334</v>
      </c>
      <c r="B429" t="s">
        <v>333</v>
      </c>
    </row>
    <row r="430" spans="1:3" hidden="1" x14ac:dyDescent="0.35">
      <c r="A430" t="s">
        <v>790</v>
      </c>
      <c r="B430" t="s">
        <v>299</v>
      </c>
      <c r="C430">
        <v>8.23</v>
      </c>
    </row>
    <row r="431" spans="1:3" hidden="1" x14ac:dyDescent="0.35">
      <c r="A431" t="s">
        <v>791</v>
      </c>
      <c r="B431" t="s">
        <v>299</v>
      </c>
      <c r="C431">
        <v>6.18</v>
      </c>
    </row>
    <row r="432" spans="1:3" hidden="1" x14ac:dyDescent="0.35">
      <c r="A432" t="s">
        <v>792</v>
      </c>
      <c r="B432" t="s">
        <v>299</v>
      </c>
      <c r="C432">
        <v>12.83</v>
      </c>
    </row>
    <row r="433" spans="1:3" hidden="1" x14ac:dyDescent="0.35">
      <c r="A433" t="s">
        <v>793</v>
      </c>
      <c r="B433" t="s">
        <v>299</v>
      </c>
      <c r="C433">
        <v>13.21</v>
      </c>
    </row>
    <row r="434" spans="1:3" hidden="1" x14ac:dyDescent="0.35">
      <c r="A434" t="s">
        <v>189</v>
      </c>
      <c r="B434" t="s">
        <v>188</v>
      </c>
      <c r="C434" t="s">
        <v>505</v>
      </c>
    </row>
    <row r="435" spans="1:3" x14ac:dyDescent="0.35">
      <c r="A435" t="s">
        <v>336</v>
      </c>
      <c r="B435" t="s">
        <v>335</v>
      </c>
      <c r="C435">
        <v>141.82</v>
      </c>
    </row>
    <row r="436" spans="1:3" hidden="1" x14ac:dyDescent="0.35">
      <c r="A436" t="s">
        <v>794</v>
      </c>
      <c r="B436" t="s">
        <v>239</v>
      </c>
    </row>
    <row r="437" spans="1:3" hidden="1" x14ac:dyDescent="0.35">
      <c r="A437" t="s">
        <v>795</v>
      </c>
      <c r="B437" t="s">
        <v>239</v>
      </c>
    </row>
    <row r="438" spans="1:3" hidden="1" x14ac:dyDescent="0.35">
      <c r="A438" t="s">
        <v>796</v>
      </c>
      <c r="B438" t="s">
        <v>239</v>
      </c>
    </row>
    <row r="439" spans="1:3" hidden="1" x14ac:dyDescent="0.35">
      <c r="A439" t="s">
        <v>797</v>
      </c>
      <c r="B439" t="s">
        <v>239</v>
      </c>
    </row>
    <row r="440" spans="1:3" hidden="1" x14ac:dyDescent="0.35">
      <c r="A440" t="s">
        <v>189</v>
      </c>
      <c r="B440" t="s">
        <v>188</v>
      </c>
      <c r="C440" t="s">
        <v>505</v>
      </c>
    </row>
    <row r="441" spans="1:3" x14ac:dyDescent="0.35">
      <c r="A441" t="s">
        <v>338</v>
      </c>
      <c r="B441" t="s">
        <v>337</v>
      </c>
      <c r="C441">
        <v>65.95</v>
      </c>
    </row>
    <row r="442" spans="1:3" hidden="1" x14ac:dyDescent="0.35">
      <c r="A442" t="s">
        <v>798</v>
      </c>
      <c r="B442" t="s">
        <v>465</v>
      </c>
    </row>
    <row r="443" spans="1:3" hidden="1" x14ac:dyDescent="0.35">
      <c r="A443" t="s">
        <v>799</v>
      </c>
      <c r="B443" t="s">
        <v>465</v>
      </c>
    </row>
    <row r="444" spans="1:3" hidden="1" x14ac:dyDescent="0.35">
      <c r="A444" t="s">
        <v>800</v>
      </c>
      <c r="B444" t="s">
        <v>465</v>
      </c>
    </row>
    <row r="445" spans="1:3" hidden="1" x14ac:dyDescent="0.35">
      <c r="A445" t="s">
        <v>801</v>
      </c>
      <c r="B445" t="s">
        <v>465</v>
      </c>
    </row>
    <row r="446" spans="1:3" hidden="1" x14ac:dyDescent="0.35">
      <c r="A446" t="s">
        <v>189</v>
      </c>
      <c r="B446" t="s">
        <v>188</v>
      </c>
      <c r="C446" t="s">
        <v>505</v>
      </c>
    </row>
    <row r="447" spans="1:3" x14ac:dyDescent="0.35">
      <c r="A447" t="s">
        <v>340</v>
      </c>
      <c r="B447" t="s">
        <v>339</v>
      </c>
    </row>
    <row r="448" spans="1:3" hidden="1" x14ac:dyDescent="0.35">
      <c r="A448" t="s">
        <v>802</v>
      </c>
      <c r="B448" t="s">
        <v>193</v>
      </c>
    </row>
    <row r="449" spans="1:3" hidden="1" x14ac:dyDescent="0.35">
      <c r="A449" t="s">
        <v>803</v>
      </c>
      <c r="B449" t="s">
        <v>193</v>
      </c>
    </row>
    <row r="450" spans="1:3" hidden="1" x14ac:dyDescent="0.35">
      <c r="A450" t="s">
        <v>804</v>
      </c>
      <c r="B450" t="s">
        <v>193</v>
      </c>
    </row>
    <row r="451" spans="1:3" hidden="1" x14ac:dyDescent="0.35">
      <c r="A451" t="s">
        <v>805</v>
      </c>
      <c r="B451" t="s">
        <v>193</v>
      </c>
    </row>
    <row r="452" spans="1:3" hidden="1" x14ac:dyDescent="0.35">
      <c r="A452" t="s">
        <v>189</v>
      </c>
      <c r="B452" t="s">
        <v>188</v>
      </c>
      <c r="C452" t="s">
        <v>505</v>
      </c>
    </row>
    <row r="453" spans="1:3" x14ac:dyDescent="0.35">
      <c r="A453" t="s">
        <v>342</v>
      </c>
      <c r="B453" t="s">
        <v>341</v>
      </c>
    </row>
    <row r="454" spans="1:3" hidden="1" x14ac:dyDescent="0.35">
      <c r="A454" t="s">
        <v>806</v>
      </c>
      <c r="B454" t="s">
        <v>461</v>
      </c>
      <c r="C454">
        <v>58.83</v>
      </c>
    </row>
    <row r="455" spans="1:3" hidden="1" x14ac:dyDescent="0.35">
      <c r="A455" t="s">
        <v>807</v>
      </c>
      <c r="B455" t="s">
        <v>461</v>
      </c>
      <c r="C455">
        <v>51.75</v>
      </c>
    </row>
    <row r="456" spans="1:3" hidden="1" x14ac:dyDescent="0.35">
      <c r="A456" t="s">
        <v>808</v>
      </c>
      <c r="B456" t="s">
        <v>461</v>
      </c>
      <c r="C456">
        <v>69.16</v>
      </c>
    </row>
    <row r="457" spans="1:3" hidden="1" x14ac:dyDescent="0.35">
      <c r="A457" t="s">
        <v>809</v>
      </c>
      <c r="B457" t="s">
        <v>461</v>
      </c>
      <c r="C457">
        <v>48.75</v>
      </c>
    </row>
    <row r="458" spans="1:3" hidden="1" x14ac:dyDescent="0.35">
      <c r="A458" t="s">
        <v>189</v>
      </c>
      <c r="B458" t="s">
        <v>188</v>
      </c>
      <c r="C458" t="s">
        <v>505</v>
      </c>
    </row>
    <row r="459" spans="1:3" x14ac:dyDescent="0.35">
      <c r="A459" t="s">
        <v>344</v>
      </c>
      <c r="B459" t="s">
        <v>343</v>
      </c>
      <c r="C459">
        <v>194.91</v>
      </c>
    </row>
    <row r="460" spans="1:3" hidden="1" x14ac:dyDescent="0.35">
      <c r="A460" t="s">
        <v>810</v>
      </c>
      <c r="B460" t="s">
        <v>447</v>
      </c>
      <c r="C460">
        <v>68.58</v>
      </c>
    </row>
    <row r="461" spans="1:3" hidden="1" x14ac:dyDescent="0.35">
      <c r="A461" t="s">
        <v>811</v>
      </c>
      <c r="B461" t="s">
        <v>447</v>
      </c>
      <c r="C461">
        <v>61.43</v>
      </c>
    </row>
    <row r="462" spans="1:3" hidden="1" x14ac:dyDescent="0.35">
      <c r="A462" t="s">
        <v>812</v>
      </c>
      <c r="B462" t="s">
        <v>447</v>
      </c>
      <c r="C462">
        <v>63.7</v>
      </c>
    </row>
    <row r="463" spans="1:3" hidden="1" x14ac:dyDescent="0.35">
      <c r="A463" t="s">
        <v>813</v>
      </c>
      <c r="B463" t="s">
        <v>447</v>
      </c>
      <c r="C463">
        <v>43.92</v>
      </c>
    </row>
    <row r="464" spans="1:3" hidden="1" x14ac:dyDescent="0.35">
      <c r="A464" t="s">
        <v>189</v>
      </c>
      <c r="B464" t="s">
        <v>188</v>
      </c>
      <c r="C464" t="s">
        <v>505</v>
      </c>
    </row>
    <row r="465" spans="1:3" x14ac:dyDescent="0.35">
      <c r="A465" t="s">
        <v>346</v>
      </c>
      <c r="B465" t="s">
        <v>345</v>
      </c>
    </row>
    <row r="466" spans="1:3" hidden="1" x14ac:dyDescent="0.35">
      <c r="A466" t="s">
        <v>814</v>
      </c>
      <c r="B466" t="s">
        <v>337</v>
      </c>
      <c r="C466">
        <v>45.62</v>
      </c>
    </row>
    <row r="467" spans="1:3" hidden="1" x14ac:dyDescent="0.35">
      <c r="A467" t="s">
        <v>815</v>
      </c>
      <c r="B467" t="s">
        <v>337</v>
      </c>
      <c r="C467">
        <v>24.16</v>
      </c>
    </row>
    <row r="468" spans="1:3" hidden="1" x14ac:dyDescent="0.35">
      <c r="A468" t="s">
        <v>816</v>
      </c>
      <c r="B468" t="s">
        <v>337</v>
      </c>
      <c r="C468">
        <v>34.35</v>
      </c>
    </row>
    <row r="469" spans="1:3" hidden="1" x14ac:dyDescent="0.35">
      <c r="A469" t="s">
        <v>817</v>
      </c>
      <c r="B469" t="s">
        <v>337</v>
      </c>
      <c r="C469">
        <v>34.590000000000003</v>
      </c>
    </row>
    <row r="470" spans="1:3" hidden="1" x14ac:dyDescent="0.35">
      <c r="A470" t="s">
        <v>189</v>
      </c>
      <c r="B470" t="s">
        <v>188</v>
      </c>
      <c r="C470" t="s">
        <v>505</v>
      </c>
    </row>
    <row r="471" spans="1:3" x14ac:dyDescent="0.35">
      <c r="A471" t="s">
        <v>348</v>
      </c>
      <c r="B471" t="s">
        <v>347</v>
      </c>
    </row>
    <row r="472" spans="1:3" hidden="1" x14ac:dyDescent="0.35">
      <c r="A472" t="s">
        <v>818</v>
      </c>
      <c r="B472" t="s">
        <v>409</v>
      </c>
      <c r="C472">
        <v>24.59</v>
      </c>
    </row>
    <row r="473" spans="1:3" hidden="1" x14ac:dyDescent="0.35">
      <c r="A473" t="s">
        <v>819</v>
      </c>
      <c r="B473" t="s">
        <v>409</v>
      </c>
      <c r="C473">
        <v>5</v>
      </c>
    </row>
    <row r="474" spans="1:3" hidden="1" x14ac:dyDescent="0.35">
      <c r="A474" t="s">
        <v>820</v>
      </c>
      <c r="B474" t="s">
        <v>409</v>
      </c>
      <c r="C474">
        <v>7.54</v>
      </c>
    </row>
    <row r="475" spans="1:3" hidden="1" x14ac:dyDescent="0.35">
      <c r="A475" t="s">
        <v>821</v>
      </c>
      <c r="B475" t="s">
        <v>409</v>
      </c>
      <c r="C475">
        <v>7.18</v>
      </c>
    </row>
    <row r="476" spans="1:3" hidden="1" x14ac:dyDescent="0.35">
      <c r="A476" t="s">
        <v>189</v>
      </c>
      <c r="B476" t="s">
        <v>188</v>
      </c>
      <c r="C476" t="s">
        <v>505</v>
      </c>
    </row>
    <row r="477" spans="1:3" x14ac:dyDescent="0.35">
      <c r="A477" t="s">
        <v>350</v>
      </c>
      <c r="B477" t="s">
        <v>349</v>
      </c>
    </row>
    <row r="478" spans="1:3" hidden="1" x14ac:dyDescent="0.35">
      <c r="A478" t="s">
        <v>822</v>
      </c>
      <c r="B478" t="s">
        <v>323</v>
      </c>
      <c r="C478">
        <v>174.94</v>
      </c>
    </row>
    <row r="479" spans="1:3" hidden="1" x14ac:dyDescent="0.35">
      <c r="A479" t="s">
        <v>823</v>
      </c>
      <c r="B479" t="s">
        <v>323</v>
      </c>
      <c r="C479">
        <v>159.6</v>
      </c>
    </row>
    <row r="480" spans="1:3" hidden="1" x14ac:dyDescent="0.35">
      <c r="A480" t="s">
        <v>824</v>
      </c>
      <c r="B480" t="s">
        <v>323</v>
      </c>
      <c r="C480">
        <v>134.09</v>
      </c>
    </row>
    <row r="481" spans="1:3" hidden="1" x14ac:dyDescent="0.35">
      <c r="A481" t="s">
        <v>825</v>
      </c>
      <c r="B481" t="s">
        <v>323</v>
      </c>
      <c r="C481">
        <v>95.73</v>
      </c>
    </row>
    <row r="482" spans="1:3" hidden="1" x14ac:dyDescent="0.35">
      <c r="A482" t="s">
        <v>189</v>
      </c>
      <c r="B482" t="s">
        <v>188</v>
      </c>
      <c r="C482" t="s">
        <v>505</v>
      </c>
    </row>
    <row r="483" spans="1:3" x14ac:dyDescent="0.35">
      <c r="A483" t="s">
        <v>352</v>
      </c>
      <c r="B483" t="s">
        <v>351</v>
      </c>
      <c r="C483">
        <v>4144</v>
      </c>
    </row>
    <row r="484" spans="1:3" hidden="1" x14ac:dyDescent="0.35">
      <c r="A484" t="s">
        <v>826</v>
      </c>
      <c r="B484" t="s">
        <v>445</v>
      </c>
      <c r="C484">
        <v>1621.8</v>
      </c>
    </row>
    <row r="485" spans="1:3" hidden="1" x14ac:dyDescent="0.35">
      <c r="A485" t="s">
        <v>827</v>
      </c>
      <c r="B485" t="s">
        <v>445</v>
      </c>
      <c r="C485">
        <v>1297.8</v>
      </c>
    </row>
    <row r="486" spans="1:3" hidden="1" x14ac:dyDescent="0.35">
      <c r="A486" t="s">
        <v>828</v>
      </c>
      <c r="B486" t="s">
        <v>445</v>
      </c>
      <c r="C486">
        <v>2235</v>
      </c>
    </row>
    <row r="487" spans="1:3" hidden="1" x14ac:dyDescent="0.35">
      <c r="A487" t="s">
        <v>829</v>
      </c>
      <c r="B487" t="s">
        <v>445</v>
      </c>
      <c r="C487">
        <v>2307.5</v>
      </c>
    </row>
    <row r="488" spans="1:3" hidden="1" x14ac:dyDescent="0.35">
      <c r="A488" t="s">
        <v>189</v>
      </c>
      <c r="B488" t="s">
        <v>188</v>
      </c>
      <c r="C488" t="s">
        <v>505</v>
      </c>
    </row>
    <row r="489" spans="1:3" x14ac:dyDescent="0.35">
      <c r="A489" t="s">
        <v>354</v>
      </c>
      <c r="B489" t="s">
        <v>353</v>
      </c>
    </row>
    <row r="490" spans="1:3" hidden="1" x14ac:dyDescent="0.35">
      <c r="A490" t="s">
        <v>830</v>
      </c>
      <c r="B490" t="s">
        <v>203</v>
      </c>
      <c r="C490">
        <v>61.47</v>
      </c>
    </row>
    <row r="491" spans="1:3" hidden="1" x14ac:dyDescent="0.35">
      <c r="A491" t="s">
        <v>831</v>
      </c>
      <c r="B491" t="s">
        <v>203</v>
      </c>
      <c r="C491">
        <v>51.53</v>
      </c>
    </row>
    <row r="492" spans="1:3" hidden="1" x14ac:dyDescent="0.35">
      <c r="A492" t="s">
        <v>832</v>
      </c>
      <c r="B492" t="s">
        <v>203</v>
      </c>
      <c r="C492">
        <v>54.72</v>
      </c>
    </row>
    <row r="493" spans="1:3" hidden="1" x14ac:dyDescent="0.35">
      <c r="A493" t="s">
        <v>833</v>
      </c>
      <c r="B493" t="s">
        <v>203</v>
      </c>
      <c r="C493">
        <v>42.25</v>
      </c>
    </row>
    <row r="494" spans="1:3" hidden="1" x14ac:dyDescent="0.35">
      <c r="A494" t="s">
        <v>189</v>
      </c>
      <c r="B494" t="s">
        <v>188</v>
      </c>
      <c r="C494" t="s">
        <v>505</v>
      </c>
    </row>
    <row r="495" spans="1:3" x14ac:dyDescent="0.35">
      <c r="A495" t="s">
        <v>356</v>
      </c>
      <c r="B495" t="s">
        <v>355</v>
      </c>
      <c r="C495">
        <v>29.59</v>
      </c>
    </row>
    <row r="496" spans="1:3" hidden="1" x14ac:dyDescent="0.35">
      <c r="A496" t="s">
        <v>834</v>
      </c>
      <c r="B496" t="s">
        <v>225</v>
      </c>
      <c r="C496">
        <v>9.8000000000000007</v>
      </c>
    </row>
    <row r="497" spans="1:3" hidden="1" x14ac:dyDescent="0.35">
      <c r="A497" t="s">
        <v>835</v>
      </c>
      <c r="B497" t="s">
        <v>225</v>
      </c>
      <c r="C497">
        <v>8.3000000000000007</v>
      </c>
    </row>
    <row r="498" spans="1:3" hidden="1" x14ac:dyDescent="0.35">
      <c r="A498" t="s">
        <v>836</v>
      </c>
      <c r="B498" t="s">
        <v>225</v>
      </c>
      <c r="C498">
        <v>13.45</v>
      </c>
    </row>
    <row r="499" spans="1:3" hidden="1" x14ac:dyDescent="0.35">
      <c r="A499" t="s">
        <v>837</v>
      </c>
      <c r="B499" t="s">
        <v>225</v>
      </c>
    </row>
    <row r="500" spans="1:3" hidden="1" x14ac:dyDescent="0.35">
      <c r="A500" t="s">
        <v>189</v>
      </c>
      <c r="B500" t="s">
        <v>188</v>
      </c>
      <c r="C500" t="s">
        <v>505</v>
      </c>
    </row>
    <row r="501" spans="1:3" x14ac:dyDescent="0.35">
      <c r="A501" t="s">
        <v>358</v>
      </c>
      <c r="B501" t="s">
        <v>357</v>
      </c>
      <c r="C501">
        <v>18.079999999999998</v>
      </c>
    </row>
    <row r="502" spans="1:3" hidden="1" x14ac:dyDescent="0.35">
      <c r="A502" t="s">
        <v>838</v>
      </c>
      <c r="B502" t="s">
        <v>263</v>
      </c>
      <c r="C502">
        <v>117.35</v>
      </c>
    </row>
    <row r="503" spans="1:3" hidden="1" x14ac:dyDescent="0.35">
      <c r="A503" t="s">
        <v>839</v>
      </c>
      <c r="B503" t="s">
        <v>263</v>
      </c>
      <c r="C503">
        <v>84.45</v>
      </c>
    </row>
    <row r="504" spans="1:3" hidden="1" x14ac:dyDescent="0.35">
      <c r="A504" t="s">
        <v>840</v>
      </c>
      <c r="B504" t="s">
        <v>263</v>
      </c>
      <c r="C504">
        <v>120.51</v>
      </c>
    </row>
    <row r="505" spans="1:3" hidden="1" x14ac:dyDescent="0.35">
      <c r="A505" t="s">
        <v>841</v>
      </c>
      <c r="B505" t="s">
        <v>263</v>
      </c>
      <c r="C505">
        <v>108.79</v>
      </c>
    </row>
    <row r="506" spans="1:3" hidden="1" x14ac:dyDescent="0.35">
      <c r="A506" t="s">
        <v>189</v>
      </c>
      <c r="B506" t="s">
        <v>188</v>
      </c>
      <c r="C506" t="s">
        <v>505</v>
      </c>
    </row>
    <row r="507" spans="1:3" x14ac:dyDescent="0.35">
      <c r="A507" t="s">
        <v>360</v>
      </c>
      <c r="B507" t="s">
        <v>359</v>
      </c>
    </row>
    <row r="508" spans="1:3" hidden="1" x14ac:dyDescent="0.35">
      <c r="A508" t="s">
        <v>842</v>
      </c>
      <c r="B508" t="s">
        <v>295</v>
      </c>
      <c r="C508">
        <v>7.0460000000000003</v>
      </c>
    </row>
    <row r="509" spans="1:3" hidden="1" x14ac:dyDescent="0.35">
      <c r="A509" t="s">
        <v>843</v>
      </c>
      <c r="B509" t="s">
        <v>295</v>
      </c>
      <c r="C509">
        <v>8.2759999999999998</v>
      </c>
    </row>
    <row r="510" spans="1:3" hidden="1" x14ac:dyDescent="0.35">
      <c r="A510" t="s">
        <v>844</v>
      </c>
      <c r="B510" t="s">
        <v>295</v>
      </c>
      <c r="C510">
        <v>7.0720000000000001</v>
      </c>
    </row>
    <row r="511" spans="1:3" hidden="1" x14ac:dyDescent="0.35">
      <c r="A511" t="s">
        <v>845</v>
      </c>
      <c r="B511" t="s">
        <v>295</v>
      </c>
      <c r="C511">
        <v>5.0439999999999996</v>
      </c>
    </row>
    <row r="512" spans="1:3" hidden="1" x14ac:dyDescent="0.35">
      <c r="A512" t="s">
        <v>189</v>
      </c>
      <c r="B512" t="s">
        <v>188</v>
      </c>
      <c r="C512" t="s">
        <v>505</v>
      </c>
    </row>
    <row r="513" spans="1:3" x14ac:dyDescent="0.35">
      <c r="A513" t="s">
        <v>362</v>
      </c>
      <c r="B513" t="s">
        <v>361</v>
      </c>
    </row>
    <row r="514" spans="1:3" hidden="1" x14ac:dyDescent="0.35">
      <c r="A514" t="s">
        <v>846</v>
      </c>
      <c r="B514" t="s">
        <v>251</v>
      </c>
      <c r="C514">
        <v>53.45</v>
      </c>
    </row>
    <row r="515" spans="1:3" hidden="1" x14ac:dyDescent="0.35">
      <c r="A515" t="s">
        <v>847</v>
      </c>
      <c r="B515" t="s">
        <v>251</v>
      </c>
      <c r="C515">
        <v>30.59</v>
      </c>
    </row>
    <row r="516" spans="1:3" hidden="1" x14ac:dyDescent="0.35">
      <c r="A516" t="s">
        <v>848</v>
      </c>
      <c r="B516" t="s">
        <v>251</v>
      </c>
      <c r="C516">
        <v>42</v>
      </c>
    </row>
    <row r="517" spans="1:3" hidden="1" x14ac:dyDescent="0.35">
      <c r="A517" t="s">
        <v>849</v>
      </c>
      <c r="B517" t="s">
        <v>251</v>
      </c>
      <c r="C517">
        <v>32.94</v>
      </c>
    </row>
    <row r="518" spans="1:3" hidden="1" x14ac:dyDescent="0.35">
      <c r="A518" t="s">
        <v>189</v>
      </c>
      <c r="B518" t="s">
        <v>188</v>
      </c>
      <c r="C518" t="s">
        <v>505</v>
      </c>
    </row>
    <row r="519" spans="1:3" x14ac:dyDescent="0.35">
      <c r="A519" t="s">
        <v>364</v>
      </c>
      <c r="B519" t="s">
        <v>363</v>
      </c>
      <c r="C519">
        <v>24.15</v>
      </c>
    </row>
    <row r="520" spans="1:3" hidden="1" x14ac:dyDescent="0.35">
      <c r="A520" t="s">
        <v>850</v>
      </c>
      <c r="B520" t="s">
        <v>221</v>
      </c>
      <c r="C520">
        <v>134.37</v>
      </c>
    </row>
    <row r="521" spans="1:3" hidden="1" x14ac:dyDescent="0.35">
      <c r="A521" t="s">
        <v>851</v>
      </c>
      <c r="B521" t="s">
        <v>221</v>
      </c>
      <c r="C521">
        <v>79.33</v>
      </c>
    </row>
    <row r="522" spans="1:3" hidden="1" x14ac:dyDescent="0.35">
      <c r="A522" t="s">
        <v>852</v>
      </c>
      <c r="B522" t="s">
        <v>221</v>
      </c>
      <c r="C522">
        <v>97.5</v>
      </c>
    </row>
    <row r="523" spans="1:3" hidden="1" x14ac:dyDescent="0.35">
      <c r="A523" t="s">
        <v>853</v>
      </c>
      <c r="B523" t="s">
        <v>221</v>
      </c>
      <c r="C523">
        <v>98.43</v>
      </c>
    </row>
    <row r="524" spans="1:3" hidden="1" x14ac:dyDescent="0.35">
      <c r="A524" t="s">
        <v>189</v>
      </c>
      <c r="B524" t="s">
        <v>188</v>
      </c>
      <c r="C524" t="s">
        <v>505</v>
      </c>
    </row>
    <row r="525" spans="1:3" x14ac:dyDescent="0.35">
      <c r="A525" t="s">
        <v>366</v>
      </c>
      <c r="B525" t="s">
        <v>365</v>
      </c>
      <c r="C525">
        <v>27.07</v>
      </c>
    </row>
    <row r="526" spans="1:3" hidden="1" x14ac:dyDescent="0.35">
      <c r="A526" t="s">
        <v>854</v>
      </c>
      <c r="B526" t="s">
        <v>455</v>
      </c>
      <c r="C526">
        <v>31.65</v>
      </c>
    </row>
    <row r="527" spans="1:3" hidden="1" x14ac:dyDescent="0.35">
      <c r="A527" t="s">
        <v>855</v>
      </c>
      <c r="B527" t="s">
        <v>455</v>
      </c>
      <c r="C527">
        <v>21.35</v>
      </c>
    </row>
    <row r="528" spans="1:3" hidden="1" x14ac:dyDescent="0.35">
      <c r="A528" t="s">
        <v>856</v>
      </c>
      <c r="B528" t="s">
        <v>455</v>
      </c>
      <c r="C528">
        <v>42.56</v>
      </c>
    </row>
    <row r="529" spans="1:3" hidden="1" x14ac:dyDescent="0.35">
      <c r="A529" t="s">
        <v>857</v>
      </c>
      <c r="B529" t="s">
        <v>455</v>
      </c>
      <c r="C529">
        <v>38.130000000000003</v>
      </c>
    </row>
    <row r="530" spans="1:3" hidden="1" x14ac:dyDescent="0.35">
      <c r="A530" t="s">
        <v>189</v>
      </c>
      <c r="B530" t="s">
        <v>188</v>
      </c>
      <c r="C530" t="s">
        <v>505</v>
      </c>
    </row>
    <row r="531" spans="1:3" x14ac:dyDescent="0.35">
      <c r="A531" t="s">
        <v>368</v>
      </c>
      <c r="B531" t="s">
        <v>367</v>
      </c>
      <c r="C531">
        <v>116.39</v>
      </c>
    </row>
    <row r="532" spans="1:3" hidden="1" x14ac:dyDescent="0.35">
      <c r="A532" t="s">
        <v>858</v>
      </c>
      <c r="B532" t="s">
        <v>489</v>
      </c>
    </row>
    <row r="533" spans="1:3" hidden="1" x14ac:dyDescent="0.35">
      <c r="A533" t="s">
        <v>859</v>
      </c>
      <c r="B533" t="s">
        <v>489</v>
      </c>
    </row>
    <row r="534" spans="1:3" hidden="1" x14ac:dyDescent="0.35">
      <c r="A534" t="s">
        <v>860</v>
      </c>
      <c r="B534" t="s">
        <v>489</v>
      </c>
    </row>
    <row r="535" spans="1:3" hidden="1" x14ac:dyDescent="0.35">
      <c r="A535" t="s">
        <v>861</v>
      </c>
      <c r="B535" t="s">
        <v>489</v>
      </c>
    </row>
    <row r="536" spans="1:3" hidden="1" x14ac:dyDescent="0.35">
      <c r="A536" t="s">
        <v>189</v>
      </c>
      <c r="B536" t="s">
        <v>188</v>
      </c>
      <c r="C536" t="s">
        <v>505</v>
      </c>
    </row>
    <row r="537" spans="1:3" x14ac:dyDescent="0.35">
      <c r="A537" t="s">
        <v>370</v>
      </c>
      <c r="B537" t="s">
        <v>369</v>
      </c>
      <c r="C537">
        <v>18.850000000000001</v>
      </c>
    </row>
    <row r="538" spans="1:3" hidden="1" x14ac:dyDescent="0.35">
      <c r="A538" t="s">
        <v>862</v>
      </c>
      <c r="B538" t="s">
        <v>231</v>
      </c>
      <c r="C538">
        <v>299</v>
      </c>
    </row>
    <row r="539" spans="1:3" hidden="1" x14ac:dyDescent="0.35">
      <c r="A539" t="s">
        <v>863</v>
      </c>
      <c r="B539" t="s">
        <v>231</v>
      </c>
      <c r="C539">
        <v>231.87</v>
      </c>
    </row>
    <row r="540" spans="1:3" hidden="1" x14ac:dyDescent="0.35">
      <c r="A540" t="s">
        <v>864</v>
      </c>
      <c r="B540" t="s">
        <v>231</v>
      </c>
      <c r="C540">
        <v>226.5</v>
      </c>
    </row>
    <row r="541" spans="1:3" hidden="1" x14ac:dyDescent="0.35">
      <c r="A541" t="s">
        <v>865</v>
      </c>
      <c r="B541" t="s">
        <v>231</v>
      </c>
      <c r="C541">
        <v>204.18</v>
      </c>
    </row>
    <row r="542" spans="1:3" hidden="1" x14ac:dyDescent="0.35">
      <c r="A542" t="s">
        <v>189</v>
      </c>
      <c r="B542" t="s">
        <v>188</v>
      </c>
      <c r="C542" t="s">
        <v>505</v>
      </c>
    </row>
    <row r="543" spans="1:3" x14ac:dyDescent="0.35">
      <c r="A543" t="s">
        <v>372</v>
      </c>
      <c r="B543" t="s">
        <v>371</v>
      </c>
    </row>
    <row r="544" spans="1:3" hidden="1" x14ac:dyDescent="0.35">
      <c r="A544" t="s">
        <v>866</v>
      </c>
      <c r="B544" t="s">
        <v>351</v>
      </c>
      <c r="C544">
        <v>3587</v>
      </c>
    </row>
    <row r="545" spans="1:3" hidden="1" x14ac:dyDescent="0.35">
      <c r="A545" t="s">
        <v>867</v>
      </c>
      <c r="B545" t="s">
        <v>351</v>
      </c>
      <c r="C545">
        <v>2242.5</v>
      </c>
    </row>
    <row r="546" spans="1:3" hidden="1" x14ac:dyDescent="0.35">
      <c r="A546" t="s">
        <v>868</v>
      </c>
      <c r="B546" t="s">
        <v>351</v>
      </c>
      <c r="C546">
        <v>2002.5</v>
      </c>
    </row>
    <row r="547" spans="1:3" hidden="1" x14ac:dyDescent="0.35">
      <c r="A547" t="s">
        <v>869</v>
      </c>
      <c r="B547" t="s">
        <v>351</v>
      </c>
      <c r="C547">
        <v>2066.5</v>
      </c>
    </row>
    <row r="548" spans="1:3" hidden="1" x14ac:dyDescent="0.35">
      <c r="A548" t="s">
        <v>189</v>
      </c>
      <c r="B548" t="s">
        <v>188</v>
      </c>
      <c r="C548" t="s">
        <v>505</v>
      </c>
    </row>
    <row r="549" spans="1:3" x14ac:dyDescent="0.35">
      <c r="A549" t="s">
        <v>374</v>
      </c>
      <c r="B549" t="s">
        <v>373</v>
      </c>
      <c r="C549">
        <v>92.76</v>
      </c>
    </row>
    <row r="550" spans="1:3" hidden="1" x14ac:dyDescent="0.35">
      <c r="A550" t="s">
        <v>870</v>
      </c>
      <c r="B550" t="s">
        <v>223</v>
      </c>
      <c r="C550">
        <v>81.14</v>
      </c>
    </row>
    <row r="551" spans="1:3" hidden="1" x14ac:dyDescent="0.35">
      <c r="A551" t="s">
        <v>871</v>
      </c>
      <c r="B551" t="s">
        <v>223</v>
      </c>
      <c r="C551">
        <v>55.35</v>
      </c>
    </row>
    <row r="552" spans="1:3" hidden="1" x14ac:dyDescent="0.35">
      <c r="A552" t="s">
        <v>872</v>
      </c>
      <c r="B552" t="s">
        <v>223</v>
      </c>
      <c r="C552">
        <v>75.540000000000006</v>
      </c>
    </row>
    <row r="553" spans="1:3" hidden="1" x14ac:dyDescent="0.35">
      <c r="A553" t="s">
        <v>873</v>
      </c>
      <c r="B553" t="s">
        <v>223</v>
      </c>
      <c r="C553">
        <v>70.650000000000006</v>
      </c>
    </row>
    <row r="554" spans="1:3" hidden="1" x14ac:dyDescent="0.35">
      <c r="A554" t="s">
        <v>189</v>
      </c>
      <c r="B554" t="s">
        <v>188</v>
      </c>
      <c r="C554" t="s">
        <v>505</v>
      </c>
    </row>
    <row r="555" spans="1:3" x14ac:dyDescent="0.35">
      <c r="A555" t="s">
        <v>376</v>
      </c>
      <c r="B555" t="s">
        <v>375</v>
      </c>
    </row>
    <row r="556" spans="1:3" hidden="1" x14ac:dyDescent="0.35">
      <c r="A556" t="s">
        <v>874</v>
      </c>
      <c r="B556" t="s">
        <v>433</v>
      </c>
      <c r="C556">
        <v>128.82</v>
      </c>
    </row>
    <row r="557" spans="1:3" hidden="1" x14ac:dyDescent="0.35">
      <c r="A557" t="s">
        <v>875</v>
      </c>
      <c r="B557" t="s">
        <v>433</v>
      </c>
      <c r="C557">
        <v>93.16</v>
      </c>
    </row>
    <row r="558" spans="1:3" hidden="1" x14ac:dyDescent="0.35">
      <c r="A558" t="s">
        <v>876</v>
      </c>
      <c r="B558" t="s">
        <v>433</v>
      </c>
      <c r="C558">
        <v>106.24</v>
      </c>
    </row>
    <row r="559" spans="1:3" hidden="1" x14ac:dyDescent="0.35">
      <c r="A559" t="s">
        <v>877</v>
      </c>
      <c r="B559" t="s">
        <v>433</v>
      </c>
      <c r="C559">
        <v>95.92</v>
      </c>
    </row>
    <row r="560" spans="1:3" hidden="1" x14ac:dyDescent="0.35">
      <c r="A560" t="s">
        <v>189</v>
      </c>
      <c r="B560" t="s">
        <v>188</v>
      </c>
      <c r="C560" t="s">
        <v>505</v>
      </c>
    </row>
    <row r="561" spans="1:3" x14ac:dyDescent="0.35">
      <c r="A561" t="s">
        <v>378</v>
      </c>
      <c r="B561" t="s">
        <v>377</v>
      </c>
    </row>
    <row r="562" spans="1:3" hidden="1" x14ac:dyDescent="0.35">
      <c r="A562" t="s">
        <v>878</v>
      </c>
      <c r="B562" t="s">
        <v>371</v>
      </c>
    </row>
    <row r="563" spans="1:3" hidden="1" x14ac:dyDescent="0.35">
      <c r="A563" t="s">
        <v>879</v>
      </c>
      <c r="B563" t="s">
        <v>371</v>
      </c>
    </row>
    <row r="564" spans="1:3" hidden="1" x14ac:dyDescent="0.35">
      <c r="A564" t="s">
        <v>880</v>
      </c>
      <c r="B564" t="s">
        <v>371</v>
      </c>
    </row>
    <row r="565" spans="1:3" hidden="1" x14ac:dyDescent="0.35">
      <c r="A565" t="s">
        <v>881</v>
      </c>
      <c r="B565" t="s">
        <v>371</v>
      </c>
    </row>
    <row r="566" spans="1:3" hidden="1" x14ac:dyDescent="0.35">
      <c r="A566" t="s">
        <v>189</v>
      </c>
      <c r="B566" t="s">
        <v>188</v>
      </c>
      <c r="C566" t="s">
        <v>505</v>
      </c>
    </row>
    <row r="567" spans="1:3" x14ac:dyDescent="0.35">
      <c r="A567" t="s">
        <v>380</v>
      </c>
      <c r="B567" t="s">
        <v>379</v>
      </c>
    </row>
    <row r="568" spans="1:3" hidden="1" x14ac:dyDescent="0.35">
      <c r="A568" t="s">
        <v>882</v>
      </c>
      <c r="B568" t="s">
        <v>479</v>
      </c>
      <c r="C568">
        <v>75.11</v>
      </c>
    </row>
    <row r="569" spans="1:3" hidden="1" x14ac:dyDescent="0.35">
      <c r="A569" t="s">
        <v>883</v>
      </c>
      <c r="B569" t="s">
        <v>479</v>
      </c>
      <c r="C569">
        <v>56.57</v>
      </c>
    </row>
    <row r="570" spans="1:3" hidden="1" x14ac:dyDescent="0.35">
      <c r="A570" t="s">
        <v>884</v>
      </c>
      <c r="B570" t="s">
        <v>479</v>
      </c>
      <c r="C570">
        <v>93.65</v>
      </c>
    </row>
    <row r="571" spans="1:3" hidden="1" x14ac:dyDescent="0.35">
      <c r="A571" t="s">
        <v>885</v>
      </c>
      <c r="B571" t="s">
        <v>479</v>
      </c>
      <c r="C571">
        <v>74.97</v>
      </c>
    </row>
    <row r="572" spans="1:3" hidden="1" x14ac:dyDescent="0.35">
      <c r="A572" t="s">
        <v>189</v>
      </c>
      <c r="B572" t="s">
        <v>188</v>
      </c>
      <c r="C572" t="s">
        <v>505</v>
      </c>
    </row>
    <row r="573" spans="1:3" x14ac:dyDescent="0.35">
      <c r="A573" t="s">
        <v>382</v>
      </c>
      <c r="B573" t="s">
        <v>381</v>
      </c>
    </row>
    <row r="574" spans="1:3" hidden="1" x14ac:dyDescent="0.35">
      <c r="A574" t="s">
        <v>886</v>
      </c>
      <c r="B574" t="s">
        <v>235</v>
      </c>
      <c r="C574">
        <v>6.46</v>
      </c>
    </row>
    <row r="575" spans="1:3" hidden="1" x14ac:dyDescent="0.35">
      <c r="A575" t="s">
        <v>887</v>
      </c>
      <c r="B575" t="s">
        <v>235</v>
      </c>
      <c r="C575">
        <v>1.77</v>
      </c>
    </row>
    <row r="576" spans="1:3" hidden="1" x14ac:dyDescent="0.35">
      <c r="A576" t="s">
        <v>888</v>
      </c>
      <c r="B576" t="s">
        <v>235</v>
      </c>
      <c r="C576">
        <v>2.59</v>
      </c>
    </row>
    <row r="577" spans="1:3" hidden="1" x14ac:dyDescent="0.35">
      <c r="A577" t="s">
        <v>889</v>
      </c>
      <c r="B577" t="s">
        <v>235</v>
      </c>
      <c r="C577">
        <v>3.04</v>
      </c>
    </row>
    <row r="578" spans="1:3" hidden="1" x14ac:dyDescent="0.35">
      <c r="A578" t="s">
        <v>189</v>
      </c>
      <c r="B578" t="s">
        <v>188</v>
      </c>
      <c r="C578" t="s">
        <v>505</v>
      </c>
    </row>
    <row r="579" spans="1:3" x14ac:dyDescent="0.35">
      <c r="A579" t="s">
        <v>384</v>
      </c>
      <c r="B579" t="s">
        <v>383</v>
      </c>
    </row>
    <row r="580" spans="1:3" hidden="1" x14ac:dyDescent="0.35">
      <c r="A580" t="s">
        <v>890</v>
      </c>
      <c r="B580" t="s">
        <v>303</v>
      </c>
      <c r="C580">
        <v>12.22</v>
      </c>
    </row>
    <row r="581" spans="1:3" hidden="1" x14ac:dyDescent="0.35">
      <c r="A581" t="s">
        <v>891</v>
      </c>
      <c r="B581" t="s">
        <v>303</v>
      </c>
      <c r="C581">
        <v>8.548</v>
      </c>
    </row>
    <row r="582" spans="1:3" hidden="1" x14ac:dyDescent="0.35">
      <c r="A582" t="s">
        <v>892</v>
      </c>
      <c r="B582" t="s">
        <v>303</v>
      </c>
      <c r="C582">
        <v>13.846</v>
      </c>
    </row>
    <row r="583" spans="1:3" hidden="1" x14ac:dyDescent="0.35">
      <c r="A583" t="s">
        <v>893</v>
      </c>
      <c r="B583" t="s">
        <v>303</v>
      </c>
      <c r="C583">
        <v>13.747999999999999</v>
      </c>
    </row>
    <row r="584" spans="1:3" hidden="1" x14ac:dyDescent="0.35">
      <c r="A584" t="s">
        <v>189</v>
      </c>
      <c r="B584" t="s">
        <v>188</v>
      </c>
      <c r="C584" t="s">
        <v>505</v>
      </c>
    </row>
    <row r="585" spans="1:3" x14ac:dyDescent="0.35">
      <c r="A585" t="s">
        <v>386</v>
      </c>
      <c r="B585" t="s">
        <v>385</v>
      </c>
      <c r="C585">
        <v>31.82</v>
      </c>
    </row>
    <row r="586" spans="1:3" hidden="1" x14ac:dyDescent="0.35">
      <c r="A586" t="s">
        <v>894</v>
      </c>
      <c r="B586" t="s">
        <v>453</v>
      </c>
      <c r="C586">
        <v>70.41</v>
      </c>
    </row>
    <row r="587" spans="1:3" hidden="1" x14ac:dyDescent="0.35">
      <c r="A587" t="s">
        <v>895</v>
      </c>
      <c r="B587" t="s">
        <v>453</v>
      </c>
      <c r="C587">
        <v>56.6</v>
      </c>
    </row>
    <row r="588" spans="1:3" hidden="1" x14ac:dyDescent="0.35">
      <c r="A588" t="s">
        <v>896</v>
      </c>
      <c r="B588" t="s">
        <v>453</v>
      </c>
      <c r="C588">
        <v>59.21</v>
      </c>
    </row>
    <row r="589" spans="1:3" hidden="1" x14ac:dyDescent="0.35">
      <c r="A589" t="s">
        <v>897</v>
      </c>
      <c r="B589" t="s">
        <v>453</v>
      </c>
      <c r="C589">
        <v>45.29</v>
      </c>
    </row>
    <row r="590" spans="1:3" hidden="1" x14ac:dyDescent="0.35">
      <c r="A590" t="s">
        <v>189</v>
      </c>
      <c r="B590" t="s">
        <v>188</v>
      </c>
      <c r="C590" t="s">
        <v>505</v>
      </c>
    </row>
    <row r="591" spans="1:3" x14ac:dyDescent="0.35">
      <c r="A591" t="s">
        <v>388</v>
      </c>
      <c r="B591" t="s">
        <v>387</v>
      </c>
      <c r="C591">
        <v>12.48</v>
      </c>
    </row>
    <row r="592" spans="1:3" hidden="1" x14ac:dyDescent="0.35">
      <c r="A592" t="s">
        <v>898</v>
      </c>
      <c r="B592" t="s">
        <v>199</v>
      </c>
    </row>
    <row r="593" spans="1:3" hidden="1" x14ac:dyDescent="0.35">
      <c r="A593" t="s">
        <v>899</v>
      </c>
      <c r="B593" t="s">
        <v>199</v>
      </c>
    </row>
    <row r="594" spans="1:3" hidden="1" x14ac:dyDescent="0.35">
      <c r="A594" t="s">
        <v>900</v>
      </c>
      <c r="B594" t="s">
        <v>199</v>
      </c>
    </row>
    <row r="595" spans="1:3" hidden="1" x14ac:dyDescent="0.35">
      <c r="A595" t="s">
        <v>901</v>
      </c>
      <c r="B595" t="s">
        <v>199</v>
      </c>
    </row>
    <row r="596" spans="1:3" hidden="1" x14ac:dyDescent="0.35">
      <c r="A596" t="s">
        <v>189</v>
      </c>
      <c r="B596" t="s">
        <v>188</v>
      </c>
      <c r="C596" t="s">
        <v>505</v>
      </c>
    </row>
    <row r="597" spans="1:3" x14ac:dyDescent="0.35">
      <c r="A597" t="s">
        <v>390</v>
      </c>
      <c r="B597" t="s">
        <v>389</v>
      </c>
      <c r="C597">
        <v>8.98</v>
      </c>
    </row>
    <row r="598" spans="1:3" hidden="1" x14ac:dyDescent="0.35">
      <c r="A598" t="s">
        <v>902</v>
      </c>
      <c r="B598" t="s">
        <v>427</v>
      </c>
      <c r="C598">
        <v>41.8</v>
      </c>
    </row>
    <row r="599" spans="1:3" hidden="1" x14ac:dyDescent="0.35">
      <c r="A599" t="s">
        <v>903</v>
      </c>
      <c r="B599" t="s">
        <v>427</v>
      </c>
      <c r="C599">
        <v>29.23</v>
      </c>
    </row>
    <row r="600" spans="1:3" hidden="1" x14ac:dyDescent="0.35">
      <c r="A600" t="s">
        <v>904</v>
      </c>
      <c r="B600" t="s">
        <v>427</v>
      </c>
      <c r="C600">
        <v>33.450000000000003</v>
      </c>
    </row>
    <row r="601" spans="1:3" hidden="1" x14ac:dyDescent="0.35">
      <c r="A601" t="s">
        <v>905</v>
      </c>
      <c r="B601" t="s">
        <v>427</v>
      </c>
      <c r="C601">
        <v>24.53</v>
      </c>
    </row>
    <row r="602" spans="1:3" hidden="1" x14ac:dyDescent="0.35">
      <c r="A602" t="s">
        <v>189</v>
      </c>
      <c r="B602" t="s">
        <v>188</v>
      </c>
      <c r="C602" t="s">
        <v>505</v>
      </c>
    </row>
    <row r="603" spans="1:3" x14ac:dyDescent="0.35">
      <c r="A603" t="s">
        <v>392</v>
      </c>
      <c r="B603" t="s">
        <v>391</v>
      </c>
      <c r="C603">
        <v>62.99</v>
      </c>
    </row>
    <row r="604" spans="1:3" hidden="1" x14ac:dyDescent="0.35">
      <c r="A604" t="s">
        <v>906</v>
      </c>
      <c r="B604" t="s">
        <v>201</v>
      </c>
    </row>
    <row r="605" spans="1:3" hidden="1" x14ac:dyDescent="0.35">
      <c r="A605" t="s">
        <v>907</v>
      </c>
      <c r="B605" t="s">
        <v>201</v>
      </c>
    </row>
    <row r="606" spans="1:3" hidden="1" x14ac:dyDescent="0.35">
      <c r="A606" t="s">
        <v>908</v>
      </c>
      <c r="B606" t="s">
        <v>201</v>
      </c>
    </row>
    <row r="607" spans="1:3" hidden="1" x14ac:dyDescent="0.35">
      <c r="A607" t="s">
        <v>909</v>
      </c>
      <c r="B607" t="s">
        <v>201</v>
      </c>
    </row>
    <row r="608" spans="1:3" hidden="1" x14ac:dyDescent="0.35">
      <c r="A608" t="s">
        <v>189</v>
      </c>
      <c r="B608" t="s">
        <v>188</v>
      </c>
      <c r="C608" t="s">
        <v>505</v>
      </c>
    </row>
    <row r="609" spans="1:3" x14ac:dyDescent="0.35">
      <c r="A609" t="s">
        <v>394</v>
      </c>
      <c r="B609" t="s">
        <v>393</v>
      </c>
      <c r="C609">
        <v>39.549999999999997</v>
      </c>
    </row>
    <row r="610" spans="1:3" hidden="1" x14ac:dyDescent="0.35">
      <c r="A610" t="s">
        <v>910</v>
      </c>
      <c r="B610" t="s">
        <v>491</v>
      </c>
      <c r="C610">
        <v>97.07</v>
      </c>
    </row>
    <row r="611" spans="1:3" hidden="1" x14ac:dyDescent="0.35">
      <c r="A611" t="s">
        <v>911</v>
      </c>
      <c r="B611" t="s">
        <v>491</v>
      </c>
      <c r="C611">
        <v>92.03</v>
      </c>
    </row>
    <row r="612" spans="1:3" hidden="1" x14ac:dyDescent="0.35">
      <c r="A612" t="s">
        <v>912</v>
      </c>
      <c r="B612" t="s">
        <v>491</v>
      </c>
      <c r="C612">
        <v>92.23</v>
      </c>
    </row>
    <row r="613" spans="1:3" hidden="1" x14ac:dyDescent="0.35">
      <c r="A613" t="s">
        <v>913</v>
      </c>
      <c r="B613" t="s">
        <v>491</v>
      </c>
      <c r="C613">
        <v>69.260000000000005</v>
      </c>
    </row>
    <row r="614" spans="1:3" hidden="1" x14ac:dyDescent="0.35">
      <c r="A614" t="s">
        <v>189</v>
      </c>
      <c r="B614" t="s">
        <v>188</v>
      </c>
      <c r="C614" t="s">
        <v>505</v>
      </c>
    </row>
    <row r="615" spans="1:3" x14ac:dyDescent="0.35">
      <c r="A615" t="s">
        <v>396</v>
      </c>
      <c r="B615" t="s">
        <v>395</v>
      </c>
      <c r="C615">
        <v>65.7</v>
      </c>
    </row>
    <row r="616" spans="1:3" hidden="1" x14ac:dyDescent="0.35">
      <c r="A616" t="s">
        <v>914</v>
      </c>
      <c r="B616" t="s">
        <v>275</v>
      </c>
      <c r="C616">
        <v>12.68</v>
      </c>
    </row>
    <row r="617" spans="1:3" hidden="1" x14ac:dyDescent="0.35">
      <c r="A617" t="s">
        <v>915</v>
      </c>
      <c r="B617" t="s">
        <v>275</v>
      </c>
      <c r="C617">
        <v>11.45</v>
      </c>
    </row>
    <row r="618" spans="1:3" hidden="1" x14ac:dyDescent="0.35">
      <c r="A618" t="s">
        <v>916</v>
      </c>
      <c r="B618" t="s">
        <v>275</v>
      </c>
      <c r="C618">
        <v>18.350000000000001</v>
      </c>
    </row>
    <row r="619" spans="1:3" hidden="1" x14ac:dyDescent="0.35">
      <c r="A619" t="s">
        <v>917</v>
      </c>
      <c r="B619" t="s">
        <v>275</v>
      </c>
      <c r="C619">
        <v>16.25</v>
      </c>
    </row>
    <row r="620" spans="1:3" hidden="1" x14ac:dyDescent="0.35">
      <c r="A620" t="s">
        <v>189</v>
      </c>
      <c r="B620" t="s">
        <v>188</v>
      </c>
      <c r="C620" t="s">
        <v>505</v>
      </c>
    </row>
    <row r="621" spans="1:3" x14ac:dyDescent="0.35">
      <c r="A621" t="s">
        <v>398</v>
      </c>
      <c r="B621" t="s">
        <v>397</v>
      </c>
    </row>
    <row r="622" spans="1:3" hidden="1" x14ac:dyDescent="0.35">
      <c r="A622" t="s">
        <v>918</v>
      </c>
      <c r="B622" t="s">
        <v>431</v>
      </c>
      <c r="C622">
        <v>66.73</v>
      </c>
    </row>
    <row r="623" spans="1:3" hidden="1" x14ac:dyDescent="0.35">
      <c r="A623" t="s">
        <v>919</v>
      </c>
      <c r="B623" t="s">
        <v>431</v>
      </c>
      <c r="C623">
        <v>58.3</v>
      </c>
    </row>
    <row r="624" spans="1:3" hidden="1" x14ac:dyDescent="0.35">
      <c r="A624" t="s">
        <v>920</v>
      </c>
      <c r="B624" t="s">
        <v>431</v>
      </c>
      <c r="C624">
        <v>59.05</v>
      </c>
    </row>
    <row r="625" spans="1:3" hidden="1" x14ac:dyDescent="0.35">
      <c r="A625" t="s">
        <v>921</v>
      </c>
      <c r="B625" t="s">
        <v>431</v>
      </c>
      <c r="C625">
        <v>52.05</v>
      </c>
    </row>
    <row r="626" spans="1:3" hidden="1" x14ac:dyDescent="0.35">
      <c r="A626" t="s">
        <v>189</v>
      </c>
      <c r="B626" t="s">
        <v>188</v>
      </c>
      <c r="C626" t="s">
        <v>505</v>
      </c>
    </row>
    <row r="627" spans="1:3" x14ac:dyDescent="0.35">
      <c r="A627" t="s">
        <v>400</v>
      </c>
      <c r="B627" t="s">
        <v>399</v>
      </c>
    </row>
    <row r="628" spans="1:3" hidden="1" x14ac:dyDescent="0.35">
      <c r="A628" t="s">
        <v>922</v>
      </c>
      <c r="B628" t="s">
        <v>327</v>
      </c>
      <c r="C628">
        <v>8.52</v>
      </c>
    </row>
    <row r="629" spans="1:3" hidden="1" x14ac:dyDescent="0.35">
      <c r="A629" t="s">
        <v>923</v>
      </c>
      <c r="B629" t="s">
        <v>327</v>
      </c>
      <c r="C629">
        <v>8.7539999999999996</v>
      </c>
    </row>
    <row r="630" spans="1:3" hidden="1" x14ac:dyDescent="0.35">
      <c r="A630" t="s">
        <v>924</v>
      </c>
      <c r="B630" t="s">
        <v>327</v>
      </c>
      <c r="C630">
        <v>14.9</v>
      </c>
    </row>
    <row r="631" spans="1:3" hidden="1" x14ac:dyDescent="0.35">
      <c r="A631" t="s">
        <v>925</v>
      </c>
      <c r="B631" t="s">
        <v>327</v>
      </c>
      <c r="C631">
        <v>13.795</v>
      </c>
    </row>
    <row r="632" spans="1:3" hidden="1" x14ac:dyDescent="0.35">
      <c r="A632" t="s">
        <v>189</v>
      </c>
      <c r="B632" t="s">
        <v>188</v>
      </c>
      <c r="C632" t="s">
        <v>505</v>
      </c>
    </row>
    <row r="633" spans="1:3" x14ac:dyDescent="0.35">
      <c r="A633" t="s">
        <v>402</v>
      </c>
      <c r="B633" t="s">
        <v>401</v>
      </c>
    </row>
    <row r="634" spans="1:3" hidden="1" x14ac:dyDescent="0.35">
      <c r="A634" t="s">
        <v>926</v>
      </c>
      <c r="B634" t="s">
        <v>379</v>
      </c>
    </row>
    <row r="635" spans="1:3" hidden="1" x14ac:dyDescent="0.35">
      <c r="A635" t="s">
        <v>927</v>
      </c>
      <c r="B635" t="s">
        <v>379</v>
      </c>
    </row>
    <row r="636" spans="1:3" hidden="1" x14ac:dyDescent="0.35">
      <c r="A636" t="s">
        <v>928</v>
      </c>
      <c r="B636" t="s">
        <v>379</v>
      </c>
    </row>
    <row r="637" spans="1:3" hidden="1" x14ac:dyDescent="0.35">
      <c r="A637" t="s">
        <v>929</v>
      </c>
      <c r="B637" t="s">
        <v>379</v>
      </c>
    </row>
    <row r="638" spans="1:3" hidden="1" x14ac:dyDescent="0.35">
      <c r="A638" t="s">
        <v>189</v>
      </c>
      <c r="B638" t="s">
        <v>188</v>
      </c>
      <c r="C638" t="s">
        <v>505</v>
      </c>
    </row>
    <row r="639" spans="1:3" x14ac:dyDescent="0.35">
      <c r="A639" t="s">
        <v>404</v>
      </c>
      <c r="B639" t="s">
        <v>403</v>
      </c>
      <c r="C639">
        <v>50.71</v>
      </c>
    </row>
    <row r="640" spans="1:3" hidden="1" x14ac:dyDescent="0.35">
      <c r="A640" t="s">
        <v>930</v>
      </c>
      <c r="B640" t="s">
        <v>373</v>
      </c>
      <c r="C640">
        <v>102.46</v>
      </c>
    </row>
    <row r="641" spans="1:3" hidden="1" x14ac:dyDescent="0.35">
      <c r="A641" t="s">
        <v>931</v>
      </c>
      <c r="B641" t="s">
        <v>373</v>
      </c>
      <c r="C641">
        <v>63.94</v>
      </c>
    </row>
    <row r="642" spans="1:3" hidden="1" x14ac:dyDescent="0.35">
      <c r="A642" t="s">
        <v>932</v>
      </c>
      <c r="B642" t="s">
        <v>373</v>
      </c>
      <c r="C642">
        <v>68.02</v>
      </c>
    </row>
    <row r="643" spans="1:3" hidden="1" x14ac:dyDescent="0.35">
      <c r="A643" t="s">
        <v>933</v>
      </c>
      <c r="B643" t="s">
        <v>373</v>
      </c>
      <c r="C643">
        <v>59.76</v>
      </c>
    </row>
    <row r="644" spans="1:3" hidden="1" x14ac:dyDescent="0.35">
      <c r="A644" t="s">
        <v>189</v>
      </c>
      <c r="B644" t="s">
        <v>188</v>
      </c>
      <c r="C644" t="s">
        <v>505</v>
      </c>
    </row>
    <row r="645" spans="1:3" x14ac:dyDescent="0.35">
      <c r="A645" t="s">
        <v>406</v>
      </c>
      <c r="B645" t="s">
        <v>405</v>
      </c>
      <c r="C645">
        <v>16.260000000000002</v>
      </c>
    </row>
    <row r="646" spans="1:3" hidden="1" x14ac:dyDescent="0.35">
      <c r="A646" t="s">
        <v>934</v>
      </c>
      <c r="B646" t="s">
        <v>197</v>
      </c>
    </row>
    <row r="647" spans="1:3" hidden="1" x14ac:dyDescent="0.35">
      <c r="A647" t="s">
        <v>935</v>
      </c>
      <c r="B647" t="s">
        <v>197</v>
      </c>
    </row>
    <row r="648" spans="1:3" hidden="1" x14ac:dyDescent="0.35">
      <c r="A648" t="s">
        <v>936</v>
      </c>
      <c r="B648" t="s">
        <v>197</v>
      </c>
    </row>
    <row r="649" spans="1:3" hidden="1" x14ac:dyDescent="0.35">
      <c r="A649" t="s">
        <v>937</v>
      </c>
      <c r="B649" t="s">
        <v>197</v>
      </c>
    </row>
    <row r="650" spans="1:3" hidden="1" x14ac:dyDescent="0.35">
      <c r="A650" t="s">
        <v>189</v>
      </c>
      <c r="B650" t="s">
        <v>188</v>
      </c>
      <c r="C650" t="s">
        <v>505</v>
      </c>
    </row>
    <row r="651" spans="1:3" x14ac:dyDescent="0.35">
      <c r="A651" t="s">
        <v>408</v>
      </c>
      <c r="B651" t="s">
        <v>407</v>
      </c>
      <c r="C651">
        <v>31.94</v>
      </c>
    </row>
    <row r="652" spans="1:3" hidden="1" x14ac:dyDescent="0.35">
      <c r="A652" t="s">
        <v>938</v>
      </c>
      <c r="B652" t="s">
        <v>233</v>
      </c>
      <c r="C652">
        <v>8.42</v>
      </c>
    </row>
    <row r="653" spans="1:3" hidden="1" x14ac:dyDescent="0.35">
      <c r="A653" t="s">
        <v>939</v>
      </c>
      <c r="B653" t="s">
        <v>233</v>
      </c>
      <c r="C653">
        <v>3.68</v>
      </c>
    </row>
    <row r="654" spans="1:3" hidden="1" x14ac:dyDescent="0.35">
      <c r="A654" t="s">
        <v>940</v>
      </c>
      <c r="B654" t="s">
        <v>233</v>
      </c>
      <c r="C654">
        <v>9.43</v>
      </c>
    </row>
    <row r="655" spans="1:3" hidden="1" x14ac:dyDescent="0.35">
      <c r="A655" t="s">
        <v>941</v>
      </c>
      <c r="B655" t="s">
        <v>233</v>
      </c>
      <c r="C655">
        <v>8.75</v>
      </c>
    </row>
    <row r="656" spans="1:3" hidden="1" x14ac:dyDescent="0.35">
      <c r="A656" t="s">
        <v>189</v>
      </c>
      <c r="B656" t="s">
        <v>188</v>
      </c>
      <c r="C656" t="s">
        <v>505</v>
      </c>
    </row>
    <row r="657" spans="1:3" x14ac:dyDescent="0.35">
      <c r="A657" t="s">
        <v>410</v>
      </c>
      <c r="B657" t="s">
        <v>409</v>
      </c>
      <c r="C657">
        <v>28.64</v>
      </c>
    </row>
    <row r="658" spans="1:3" hidden="1" x14ac:dyDescent="0.35">
      <c r="A658" t="s">
        <v>942</v>
      </c>
      <c r="B658" t="s">
        <v>419</v>
      </c>
      <c r="C658">
        <v>9.4499999999999993</v>
      </c>
    </row>
    <row r="659" spans="1:3" hidden="1" x14ac:dyDescent="0.35">
      <c r="A659" t="s">
        <v>943</v>
      </c>
      <c r="B659" t="s">
        <v>419</v>
      </c>
      <c r="C659">
        <v>2.92</v>
      </c>
    </row>
    <row r="660" spans="1:3" hidden="1" x14ac:dyDescent="0.35">
      <c r="A660" t="s">
        <v>944</v>
      </c>
      <c r="B660" t="s">
        <v>419</v>
      </c>
      <c r="C660">
        <v>3.8</v>
      </c>
    </row>
    <row r="661" spans="1:3" hidden="1" x14ac:dyDescent="0.35">
      <c r="A661" t="s">
        <v>945</v>
      </c>
      <c r="B661" t="s">
        <v>419</v>
      </c>
      <c r="C661">
        <v>7.08</v>
      </c>
    </row>
    <row r="662" spans="1:3" hidden="1" x14ac:dyDescent="0.35">
      <c r="A662" t="s">
        <v>189</v>
      </c>
      <c r="B662" t="s">
        <v>188</v>
      </c>
      <c r="C662" t="s">
        <v>505</v>
      </c>
    </row>
    <row r="663" spans="1:3" x14ac:dyDescent="0.35">
      <c r="A663" t="s">
        <v>412</v>
      </c>
      <c r="B663" t="s">
        <v>411</v>
      </c>
      <c r="C663">
        <v>29.71</v>
      </c>
    </row>
    <row r="664" spans="1:3" hidden="1" x14ac:dyDescent="0.35">
      <c r="A664" t="s">
        <v>946</v>
      </c>
      <c r="B664" t="s">
        <v>401</v>
      </c>
    </row>
    <row r="665" spans="1:3" hidden="1" x14ac:dyDescent="0.35">
      <c r="A665" t="s">
        <v>947</v>
      </c>
      <c r="B665" t="s">
        <v>401</v>
      </c>
    </row>
    <row r="666" spans="1:3" hidden="1" x14ac:dyDescent="0.35">
      <c r="A666" t="s">
        <v>948</v>
      </c>
      <c r="B666" t="s">
        <v>401</v>
      </c>
    </row>
    <row r="667" spans="1:3" hidden="1" x14ac:dyDescent="0.35">
      <c r="A667" t="s">
        <v>949</v>
      </c>
      <c r="B667" t="s">
        <v>401</v>
      </c>
    </row>
    <row r="668" spans="1:3" hidden="1" x14ac:dyDescent="0.35">
      <c r="A668" t="s">
        <v>189</v>
      </c>
      <c r="B668" t="s">
        <v>188</v>
      </c>
      <c r="C668" t="s">
        <v>505</v>
      </c>
    </row>
    <row r="669" spans="1:3" x14ac:dyDescent="0.35">
      <c r="A669" t="s">
        <v>414</v>
      </c>
      <c r="B669" t="s">
        <v>413</v>
      </c>
    </row>
    <row r="670" spans="1:3" hidden="1" x14ac:dyDescent="0.35">
      <c r="A670" t="s">
        <v>950</v>
      </c>
      <c r="B670" t="s">
        <v>215</v>
      </c>
      <c r="C670">
        <v>11.5</v>
      </c>
    </row>
    <row r="671" spans="1:3" hidden="1" x14ac:dyDescent="0.35">
      <c r="A671" t="s">
        <v>951</v>
      </c>
      <c r="B671" t="s">
        <v>215</v>
      </c>
      <c r="C671">
        <v>6</v>
      </c>
    </row>
    <row r="672" spans="1:3" hidden="1" x14ac:dyDescent="0.35">
      <c r="A672" t="s">
        <v>952</v>
      </c>
      <c r="B672" t="s">
        <v>215</v>
      </c>
      <c r="C672">
        <v>8.18</v>
      </c>
    </row>
    <row r="673" spans="1:3" hidden="1" x14ac:dyDescent="0.35">
      <c r="A673" t="s">
        <v>953</v>
      </c>
      <c r="B673" t="s">
        <v>215</v>
      </c>
      <c r="C673">
        <v>8.1</v>
      </c>
    </row>
    <row r="674" spans="1:3" hidden="1" x14ac:dyDescent="0.35">
      <c r="A674" t="s">
        <v>189</v>
      </c>
      <c r="B674" t="s">
        <v>188</v>
      </c>
      <c r="C674" t="s">
        <v>505</v>
      </c>
    </row>
    <row r="675" spans="1:3" x14ac:dyDescent="0.35">
      <c r="A675" t="s">
        <v>416</v>
      </c>
      <c r="B675" t="s">
        <v>415</v>
      </c>
      <c r="C675">
        <v>45.96</v>
      </c>
    </row>
    <row r="676" spans="1:3" hidden="1" x14ac:dyDescent="0.35">
      <c r="A676" t="s">
        <v>954</v>
      </c>
      <c r="B676" t="s">
        <v>361</v>
      </c>
    </row>
    <row r="677" spans="1:3" hidden="1" x14ac:dyDescent="0.35">
      <c r="A677" t="s">
        <v>955</v>
      </c>
      <c r="B677" t="s">
        <v>361</v>
      </c>
    </row>
    <row r="678" spans="1:3" hidden="1" x14ac:dyDescent="0.35">
      <c r="A678" t="s">
        <v>956</v>
      </c>
      <c r="B678" t="s">
        <v>361</v>
      </c>
    </row>
    <row r="679" spans="1:3" hidden="1" x14ac:dyDescent="0.35">
      <c r="A679" t="s">
        <v>957</v>
      </c>
      <c r="B679" t="s">
        <v>361</v>
      </c>
    </row>
    <row r="680" spans="1:3" hidden="1" x14ac:dyDescent="0.35">
      <c r="A680" t="s">
        <v>189</v>
      </c>
      <c r="B680" t="s">
        <v>188</v>
      </c>
      <c r="C680" t="s">
        <v>505</v>
      </c>
    </row>
    <row r="681" spans="1:3" x14ac:dyDescent="0.35">
      <c r="A681" t="s">
        <v>418</v>
      </c>
      <c r="B681" t="s">
        <v>417</v>
      </c>
      <c r="C681">
        <v>24.5</v>
      </c>
    </row>
    <row r="682" spans="1:3" hidden="1" x14ac:dyDescent="0.35">
      <c r="A682" t="s">
        <v>958</v>
      </c>
      <c r="B682" t="s">
        <v>291</v>
      </c>
      <c r="C682">
        <v>63.22</v>
      </c>
    </row>
    <row r="683" spans="1:3" hidden="1" x14ac:dyDescent="0.35">
      <c r="A683" t="s">
        <v>959</v>
      </c>
      <c r="B683" t="s">
        <v>291</v>
      </c>
      <c r="C683">
        <v>54.1</v>
      </c>
    </row>
    <row r="684" spans="1:3" hidden="1" x14ac:dyDescent="0.35">
      <c r="A684" t="s">
        <v>960</v>
      </c>
      <c r="B684" t="s">
        <v>291</v>
      </c>
      <c r="C684">
        <v>55.79</v>
      </c>
    </row>
    <row r="685" spans="1:3" hidden="1" x14ac:dyDescent="0.35">
      <c r="A685" t="s">
        <v>961</v>
      </c>
      <c r="B685" t="s">
        <v>291</v>
      </c>
      <c r="C685">
        <v>43.71</v>
      </c>
    </row>
    <row r="686" spans="1:3" hidden="1" x14ac:dyDescent="0.35">
      <c r="A686" t="s">
        <v>189</v>
      </c>
      <c r="B686" t="s">
        <v>188</v>
      </c>
      <c r="C686" t="s">
        <v>505</v>
      </c>
    </row>
    <row r="687" spans="1:3" x14ac:dyDescent="0.35">
      <c r="A687" t="s">
        <v>420</v>
      </c>
      <c r="B687" t="s">
        <v>419</v>
      </c>
      <c r="C687">
        <v>13.87</v>
      </c>
    </row>
    <row r="688" spans="1:3" hidden="1" x14ac:dyDescent="0.35">
      <c r="A688" t="s">
        <v>962</v>
      </c>
      <c r="B688" t="s">
        <v>459</v>
      </c>
      <c r="C688">
        <v>52.24</v>
      </c>
    </row>
    <row r="689" spans="1:3" hidden="1" x14ac:dyDescent="0.35">
      <c r="A689" t="s">
        <v>963</v>
      </c>
      <c r="B689" t="s">
        <v>459</v>
      </c>
      <c r="C689">
        <v>26.38</v>
      </c>
    </row>
    <row r="690" spans="1:3" hidden="1" x14ac:dyDescent="0.35">
      <c r="A690" t="s">
        <v>964</v>
      </c>
      <c r="B690" t="s">
        <v>459</v>
      </c>
      <c r="C690">
        <v>40.83</v>
      </c>
    </row>
    <row r="691" spans="1:3" hidden="1" x14ac:dyDescent="0.35">
      <c r="A691" t="s">
        <v>965</v>
      </c>
      <c r="B691" t="s">
        <v>459</v>
      </c>
      <c r="C691">
        <v>36.020000000000003</v>
      </c>
    </row>
    <row r="692" spans="1:3" hidden="1" x14ac:dyDescent="0.35">
      <c r="A692" t="s">
        <v>189</v>
      </c>
      <c r="B692" t="s">
        <v>188</v>
      </c>
      <c r="C692" t="s">
        <v>505</v>
      </c>
    </row>
    <row r="693" spans="1:3" x14ac:dyDescent="0.35">
      <c r="A693" t="s">
        <v>422</v>
      </c>
      <c r="B693" t="s">
        <v>421</v>
      </c>
      <c r="C693">
        <v>104.08</v>
      </c>
    </row>
    <row r="694" spans="1:3" hidden="1" x14ac:dyDescent="0.35">
      <c r="A694" t="s">
        <v>966</v>
      </c>
      <c r="B694" t="s">
        <v>451</v>
      </c>
    </row>
    <row r="695" spans="1:3" hidden="1" x14ac:dyDescent="0.35">
      <c r="A695" t="s">
        <v>967</v>
      </c>
      <c r="B695" t="s">
        <v>451</v>
      </c>
    </row>
    <row r="696" spans="1:3" hidden="1" x14ac:dyDescent="0.35">
      <c r="A696" t="s">
        <v>968</v>
      </c>
      <c r="B696" t="s">
        <v>451</v>
      </c>
    </row>
    <row r="697" spans="1:3" hidden="1" x14ac:dyDescent="0.35">
      <c r="A697" t="s">
        <v>969</v>
      </c>
      <c r="B697" t="s">
        <v>451</v>
      </c>
    </row>
    <row r="698" spans="1:3" hidden="1" x14ac:dyDescent="0.35">
      <c r="A698" t="s">
        <v>189</v>
      </c>
      <c r="B698" t="s">
        <v>188</v>
      </c>
      <c r="C698" t="s">
        <v>505</v>
      </c>
    </row>
    <row r="699" spans="1:3" x14ac:dyDescent="0.35">
      <c r="A699" t="s">
        <v>424</v>
      </c>
      <c r="B699" t="s">
        <v>423</v>
      </c>
      <c r="C699">
        <v>228.39</v>
      </c>
    </row>
    <row r="700" spans="1:3" hidden="1" x14ac:dyDescent="0.35">
      <c r="A700" t="s">
        <v>970</v>
      </c>
      <c r="B700" t="s">
        <v>321</v>
      </c>
      <c r="C700">
        <v>61.03</v>
      </c>
    </row>
    <row r="701" spans="1:3" hidden="1" x14ac:dyDescent="0.35">
      <c r="A701" t="s">
        <v>971</v>
      </c>
      <c r="B701" t="s">
        <v>321</v>
      </c>
      <c r="C701">
        <v>52</v>
      </c>
    </row>
    <row r="702" spans="1:3" hidden="1" x14ac:dyDescent="0.35">
      <c r="A702" t="s">
        <v>972</v>
      </c>
      <c r="B702" t="s">
        <v>321</v>
      </c>
      <c r="C702">
        <v>53.88</v>
      </c>
    </row>
    <row r="703" spans="1:3" hidden="1" x14ac:dyDescent="0.35">
      <c r="A703" t="s">
        <v>973</v>
      </c>
      <c r="B703" t="s">
        <v>321</v>
      </c>
      <c r="C703">
        <v>45.51</v>
      </c>
    </row>
    <row r="704" spans="1:3" hidden="1" x14ac:dyDescent="0.35">
      <c r="A704" t="s">
        <v>189</v>
      </c>
      <c r="B704" t="s">
        <v>188</v>
      </c>
      <c r="C704" t="s">
        <v>505</v>
      </c>
    </row>
    <row r="705" spans="1:3" x14ac:dyDescent="0.35">
      <c r="A705" t="s">
        <v>426</v>
      </c>
      <c r="B705" t="s">
        <v>425</v>
      </c>
      <c r="C705">
        <v>11.76</v>
      </c>
    </row>
    <row r="706" spans="1:3" hidden="1" x14ac:dyDescent="0.35">
      <c r="A706" t="s">
        <v>974</v>
      </c>
      <c r="B706" t="s">
        <v>339</v>
      </c>
      <c r="C706">
        <v>73.7</v>
      </c>
    </row>
    <row r="707" spans="1:3" hidden="1" x14ac:dyDescent="0.35">
      <c r="A707" t="s">
        <v>975</v>
      </c>
      <c r="B707" t="s">
        <v>339</v>
      </c>
      <c r="C707">
        <v>77.569999999999993</v>
      </c>
    </row>
    <row r="708" spans="1:3" hidden="1" x14ac:dyDescent="0.35">
      <c r="A708" t="s">
        <v>976</v>
      </c>
      <c r="B708" t="s">
        <v>339</v>
      </c>
      <c r="C708">
        <v>88.93</v>
      </c>
    </row>
    <row r="709" spans="1:3" hidden="1" x14ac:dyDescent="0.35">
      <c r="A709" t="s">
        <v>977</v>
      </c>
      <c r="B709" t="s">
        <v>339</v>
      </c>
      <c r="C709">
        <v>73.27</v>
      </c>
    </row>
    <row r="710" spans="1:3" hidden="1" x14ac:dyDescent="0.35">
      <c r="A710" t="s">
        <v>189</v>
      </c>
      <c r="B710" t="s">
        <v>188</v>
      </c>
      <c r="C710" t="s">
        <v>505</v>
      </c>
    </row>
    <row r="711" spans="1:3" x14ac:dyDescent="0.35">
      <c r="A711" t="s">
        <v>428</v>
      </c>
      <c r="B711" t="s">
        <v>427</v>
      </c>
      <c r="C711">
        <v>31.85</v>
      </c>
    </row>
    <row r="712" spans="1:3" hidden="1" x14ac:dyDescent="0.35">
      <c r="A712" t="s">
        <v>978</v>
      </c>
      <c r="B712" t="s">
        <v>393</v>
      </c>
      <c r="C712">
        <v>38.380000000000003</v>
      </c>
    </row>
    <row r="713" spans="1:3" hidden="1" x14ac:dyDescent="0.35">
      <c r="A713" t="s">
        <v>979</v>
      </c>
      <c r="B713" t="s">
        <v>393</v>
      </c>
      <c r="C713">
        <v>31.86</v>
      </c>
    </row>
    <row r="714" spans="1:3" hidden="1" x14ac:dyDescent="0.35">
      <c r="A714" t="s">
        <v>980</v>
      </c>
      <c r="B714" t="s">
        <v>393</v>
      </c>
      <c r="C714">
        <v>44.47</v>
      </c>
    </row>
    <row r="715" spans="1:3" hidden="1" x14ac:dyDescent="0.35">
      <c r="A715" t="s">
        <v>981</v>
      </c>
      <c r="B715" t="s">
        <v>393</v>
      </c>
      <c r="C715">
        <v>39.19</v>
      </c>
    </row>
    <row r="716" spans="1:3" hidden="1" x14ac:dyDescent="0.35">
      <c r="A716" t="s">
        <v>189</v>
      </c>
      <c r="B716" t="s">
        <v>188</v>
      </c>
      <c r="C716" t="s">
        <v>505</v>
      </c>
    </row>
    <row r="717" spans="1:3" x14ac:dyDescent="0.35">
      <c r="A717" t="s">
        <v>430</v>
      </c>
      <c r="B717" t="s">
        <v>429</v>
      </c>
    </row>
    <row r="718" spans="1:3" hidden="1" x14ac:dyDescent="0.35">
      <c r="A718" t="s">
        <v>982</v>
      </c>
      <c r="B718" t="s">
        <v>481</v>
      </c>
    </row>
    <row r="719" spans="1:3" hidden="1" x14ac:dyDescent="0.35">
      <c r="A719" t="s">
        <v>983</v>
      </c>
      <c r="B719" t="s">
        <v>481</v>
      </c>
    </row>
    <row r="720" spans="1:3" hidden="1" x14ac:dyDescent="0.35">
      <c r="A720" t="s">
        <v>984</v>
      </c>
      <c r="B720" t="s">
        <v>481</v>
      </c>
    </row>
    <row r="721" spans="1:3" hidden="1" x14ac:dyDescent="0.35">
      <c r="A721" t="s">
        <v>985</v>
      </c>
      <c r="B721" t="s">
        <v>481</v>
      </c>
    </row>
    <row r="722" spans="1:3" hidden="1" x14ac:dyDescent="0.35">
      <c r="A722" t="s">
        <v>189</v>
      </c>
      <c r="B722" t="s">
        <v>188</v>
      </c>
      <c r="C722" t="s">
        <v>505</v>
      </c>
    </row>
    <row r="723" spans="1:3" x14ac:dyDescent="0.35">
      <c r="A723" t="s">
        <v>432</v>
      </c>
      <c r="B723" t="s">
        <v>431</v>
      </c>
      <c r="C723">
        <v>61.27</v>
      </c>
    </row>
    <row r="724" spans="1:3" hidden="1" x14ac:dyDescent="0.35">
      <c r="A724" t="s">
        <v>986</v>
      </c>
      <c r="B724" t="s">
        <v>307</v>
      </c>
      <c r="C724">
        <v>88.83</v>
      </c>
    </row>
    <row r="725" spans="1:3" hidden="1" x14ac:dyDescent="0.35">
      <c r="A725" t="s">
        <v>987</v>
      </c>
      <c r="B725" t="s">
        <v>307</v>
      </c>
      <c r="C725">
        <v>49.87</v>
      </c>
    </row>
    <row r="726" spans="1:3" hidden="1" x14ac:dyDescent="0.35">
      <c r="A726" t="s">
        <v>988</v>
      </c>
      <c r="B726" t="s">
        <v>307</v>
      </c>
      <c r="C726">
        <v>83.76</v>
      </c>
    </row>
    <row r="727" spans="1:3" hidden="1" x14ac:dyDescent="0.35">
      <c r="A727" t="s">
        <v>989</v>
      </c>
      <c r="B727" t="s">
        <v>307</v>
      </c>
      <c r="C727">
        <v>87.21</v>
      </c>
    </row>
    <row r="728" spans="1:3" hidden="1" x14ac:dyDescent="0.35">
      <c r="A728" t="s">
        <v>189</v>
      </c>
      <c r="B728" t="s">
        <v>188</v>
      </c>
      <c r="C728" t="s">
        <v>505</v>
      </c>
    </row>
    <row r="729" spans="1:3" x14ac:dyDescent="0.35">
      <c r="A729" t="s">
        <v>434</v>
      </c>
      <c r="B729" t="s">
        <v>433</v>
      </c>
      <c r="C729">
        <v>126.05</v>
      </c>
    </row>
    <row r="730" spans="1:3" hidden="1" x14ac:dyDescent="0.35">
      <c r="A730" t="s">
        <v>990</v>
      </c>
      <c r="B730" t="s">
        <v>477</v>
      </c>
    </row>
    <row r="731" spans="1:3" hidden="1" x14ac:dyDescent="0.35">
      <c r="A731" t="s">
        <v>991</v>
      </c>
      <c r="B731" t="s">
        <v>477</v>
      </c>
    </row>
    <row r="732" spans="1:3" hidden="1" x14ac:dyDescent="0.35">
      <c r="A732" t="s">
        <v>992</v>
      </c>
      <c r="B732" t="s">
        <v>477</v>
      </c>
    </row>
    <row r="733" spans="1:3" hidden="1" x14ac:dyDescent="0.35">
      <c r="A733" t="s">
        <v>993</v>
      </c>
      <c r="B733" t="s">
        <v>477</v>
      </c>
    </row>
    <row r="734" spans="1:3" hidden="1" x14ac:dyDescent="0.35">
      <c r="A734" t="s">
        <v>189</v>
      </c>
      <c r="B734" t="s">
        <v>188</v>
      </c>
      <c r="C734" t="s">
        <v>505</v>
      </c>
    </row>
    <row r="735" spans="1:3" x14ac:dyDescent="0.35">
      <c r="A735" t="s">
        <v>436</v>
      </c>
      <c r="B735" t="s">
        <v>435</v>
      </c>
      <c r="C735">
        <v>41.59</v>
      </c>
    </row>
    <row r="736" spans="1:3" hidden="1" x14ac:dyDescent="0.35">
      <c r="A736" t="s">
        <v>994</v>
      </c>
      <c r="B736" t="s">
        <v>403</v>
      </c>
      <c r="C736">
        <v>33.700000000000003</v>
      </c>
    </row>
    <row r="737" spans="1:3" hidden="1" x14ac:dyDescent="0.35">
      <c r="A737" t="s">
        <v>995</v>
      </c>
      <c r="B737" t="s">
        <v>403</v>
      </c>
      <c r="C737">
        <v>14.36</v>
      </c>
    </row>
    <row r="738" spans="1:3" hidden="1" x14ac:dyDescent="0.35">
      <c r="A738" t="s">
        <v>996</v>
      </c>
      <c r="B738" t="s">
        <v>403</v>
      </c>
      <c r="C738">
        <v>23.45</v>
      </c>
    </row>
    <row r="739" spans="1:3" hidden="1" x14ac:dyDescent="0.35">
      <c r="A739" t="s">
        <v>997</v>
      </c>
      <c r="B739" t="s">
        <v>403</v>
      </c>
      <c r="C739">
        <v>28.9</v>
      </c>
    </row>
    <row r="740" spans="1:3" hidden="1" x14ac:dyDescent="0.35">
      <c r="A740" t="s">
        <v>189</v>
      </c>
      <c r="B740" t="s">
        <v>188</v>
      </c>
      <c r="C740" t="s">
        <v>505</v>
      </c>
    </row>
    <row r="741" spans="1:3" x14ac:dyDescent="0.35">
      <c r="A741" t="s">
        <v>438</v>
      </c>
      <c r="B741" t="s">
        <v>437</v>
      </c>
      <c r="C741">
        <v>37168</v>
      </c>
    </row>
    <row r="742" spans="1:3" hidden="1" x14ac:dyDescent="0.35">
      <c r="A742" t="s">
        <v>998</v>
      </c>
      <c r="B742" t="s">
        <v>499</v>
      </c>
      <c r="C742">
        <v>67.7</v>
      </c>
    </row>
    <row r="743" spans="1:3" hidden="1" x14ac:dyDescent="0.35">
      <c r="A743" t="s">
        <v>999</v>
      </c>
      <c r="B743" t="s">
        <v>499</v>
      </c>
      <c r="C743">
        <v>66.67</v>
      </c>
    </row>
    <row r="744" spans="1:3" hidden="1" x14ac:dyDescent="0.35">
      <c r="A744" t="s">
        <v>1000</v>
      </c>
      <c r="B744" t="s">
        <v>499</v>
      </c>
      <c r="C744">
        <v>63.49</v>
      </c>
    </row>
    <row r="745" spans="1:3" hidden="1" x14ac:dyDescent="0.35">
      <c r="A745" t="s">
        <v>1001</v>
      </c>
      <c r="B745" t="s">
        <v>499</v>
      </c>
      <c r="C745">
        <v>49.27</v>
      </c>
    </row>
    <row r="746" spans="1:3" hidden="1" x14ac:dyDescent="0.35">
      <c r="A746" t="s">
        <v>189</v>
      </c>
      <c r="B746" t="s">
        <v>188</v>
      </c>
      <c r="C746" t="s">
        <v>505</v>
      </c>
    </row>
    <row r="747" spans="1:3" x14ac:dyDescent="0.35">
      <c r="A747" t="s">
        <v>440</v>
      </c>
      <c r="B747" t="s">
        <v>439</v>
      </c>
      <c r="C747">
        <v>53.46</v>
      </c>
    </row>
    <row r="748" spans="1:3" hidden="1" x14ac:dyDescent="0.35">
      <c r="A748" t="s">
        <v>1002</v>
      </c>
      <c r="B748" t="s">
        <v>267</v>
      </c>
      <c r="C748">
        <v>65.05</v>
      </c>
    </row>
    <row r="749" spans="1:3" hidden="1" x14ac:dyDescent="0.35">
      <c r="A749" t="s">
        <v>1003</v>
      </c>
      <c r="B749" t="s">
        <v>267</v>
      </c>
      <c r="C749">
        <v>61.01</v>
      </c>
    </row>
    <row r="750" spans="1:3" hidden="1" x14ac:dyDescent="0.35">
      <c r="A750" t="s">
        <v>1004</v>
      </c>
      <c r="B750" t="s">
        <v>267</v>
      </c>
      <c r="C750">
        <v>62.84</v>
      </c>
    </row>
    <row r="751" spans="1:3" hidden="1" x14ac:dyDescent="0.35">
      <c r="A751" t="s">
        <v>1005</v>
      </c>
      <c r="B751" t="s">
        <v>267</v>
      </c>
      <c r="C751">
        <v>49.65</v>
      </c>
    </row>
    <row r="752" spans="1:3" hidden="1" x14ac:dyDescent="0.35">
      <c r="A752" t="s">
        <v>189</v>
      </c>
      <c r="B752" t="s">
        <v>188</v>
      </c>
      <c r="C752" t="s">
        <v>505</v>
      </c>
    </row>
    <row r="753" spans="1:3" x14ac:dyDescent="0.35">
      <c r="A753" t="s">
        <v>442</v>
      </c>
      <c r="B753" t="s">
        <v>441</v>
      </c>
      <c r="C753">
        <v>7.03</v>
      </c>
    </row>
    <row r="754" spans="1:3" hidden="1" x14ac:dyDescent="0.35">
      <c r="A754" t="s">
        <v>1006</v>
      </c>
      <c r="B754" t="s">
        <v>319</v>
      </c>
      <c r="C754">
        <v>41.59</v>
      </c>
    </row>
    <row r="755" spans="1:3" hidden="1" x14ac:dyDescent="0.35">
      <c r="A755" t="s">
        <v>1007</v>
      </c>
      <c r="B755" t="s">
        <v>319</v>
      </c>
      <c r="C755">
        <v>30.61</v>
      </c>
    </row>
    <row r="756" spans="1:3" hidden="1" x14ac:dyDescent="0.35">
      <c r="A756" t="s">
        <v>1008</v>
      </c>
      <c r="B756" t="s">
        <v>319</v>
      </c>
      <c r="C756">
        <v>48.6</v>
      </c>
    </row>
    <row r="757" spans="1:3" hidden="1" x14ac:dyDescent="0.35">
      <c r="A757" t="s">
        <v>1009</v>
      </c>
      <c r="B757" t="s">
        <v>319</v>
      </c>
      <c r="C757">
        <v>37.549999999999997</v>
      </c>
    </row>
    <row r="758" spans="1:3" hidden="1" x14ac:dyDescent="0.35">
      <c r="A758" t="s">
        <v>189</v>
      </c>
      <c r="B758" t="s">
        <v>188</v>
      </c>
      <c r="C758" t="s">
        <v>505</v>
      </c>
    </row>
    <row r="759" spans="1:3" x14ac:dyDescent="0.35">
      <c r="A759" t="s">
        <v>444</v>
      </c>
      <c r="B759" t="s">
        <v>443</v>
      </c>
      <c r="C759">
        <v>77.27</v>
      </c>
    </row>
    <row r="760" spans="1:3" hidden="1" x14ac:dyDescent="0.35">
      <c r="A760" t="s">
        <v>1010</v>
      </c>
      <c r="B760" t="s">
        <v>457</v>
      </c>
      <c r="C760">
        <v>3.85</v>
      </c>
    </row>
    <row r="761" spans="1:3" hidden="1" x14ac:dyDescent="0.35">
      <c r="A761" t="s">
        <v>1011</v>
      </c>
      <c r="B761" t="s">
        <v>457</v>
      </c>
      <c r="C761">
        <v>1.27</v>
      </c>
    </row>
    <row r="762" spans="1:3" hidden="1" x14ac:dyDescent="0.35">
      <c r="A762" t="s">
        <v>1012</v>
      </c>
      <c r="B762" t="s">
        <v>457</v>
      </c>
      <c r="C762">
        <v>2</v>
      </c>
    </row>
    <row r="763" spans="1:3" hidden="1" x14ac:dyDescent="0.35">
      <c r="A763" t="s">
        <v>1013</v>
      </c>
      <c r="B763" t="s">
        <v>457</v>
      </c>
      <c r="C763">
        <v>2.36</v>
      </c>
    </row>
    <row r="764" spans="1:3" hidden="1" x14ac:dyDescent="0.35">
      <c r="A764" t="s">
        <v>189</v>
      </c>
      <c r="B764" t="s">
        <v>188</v>
      </c>
      <c r="C764" t="s">
        <v>505</v>
      </c>
    </row>
    <row r="765" spans="1:3" x14ac:dyDescent="0.35">
      <c r="A765" t="s">
        <v>446</v>
      </c>
      <c r="B765" t="s">
        <v>445</v>
      </c>
      <c r="C765">
        <v>2326</v>
      </c>
    </row>
    <row r="766" spans="1:3" hidden="1" x14ac:dyDescent="0.35">
      <c r="A766" t="s">
        <v>1014</v>
      </c>
      <c r="B766" t="s">
        <v>277</v>
      </c>
      <c r="C766">
        <v>6.75</v>
      </c>
    </row>
    <row r="767" spans="1:3" hidden="1" x14ac:dyDescent="0.35">
      <c r="A767" t="s">
        <v>1015</v>
      </c>
      <c r="B767" t="s">
        <v>277</v>
      </c>
      <c r="C767">
        <v>2.97</v>
      </c>
    </row>
    <row r="768" spans="1:3" hidden="1" x14ac:dyDescent="0.35">
      <c r="A768" t="s">
        <v>1016</v>
      </c>
      <c r="B768" t="s">
        <v>277</v>
      </c>
      <c r="C768">
        <v>5.79</v>
      </c>
    </row>
    <row r="769" spans="1:3" hidden="1" x14ac:dyDescent="0.35">
      <c r="A769" t="s">
        <v>1017</v>
      </c>
      <c r="B769" t="s">
        <v>277</v>
      </c>
      <c r="C769">
        <v>4.1399999999999997</v>
      </c>
    </row>
    <row r="770" spans="1:3" hidden="1" x14ac:dyDescent="0.35">
      <c r="A770" t="s">
        <v>189</v>
      </c>
      <c r="B770" t="s">
        <v>188</v>
      </c>
      <c r="C770" t="s">
        <v>505</v>
      </c>
    </row>
    <row r="771" spans="1:3" x14ac:dyDescent="0.35">
      <c r="A771" t="s">
        <v>448</v>
      </c>
      <c r="B771" t="s">
        <v>447</v>
      </c>
      <c r="C771">
        <v>71.41</v>
      </c>
    </row>
    <row r="772" spans="1:3" hidden="1" x14ac:dyDescent="0.35">
      <c r="A772" t="s">
        <v>1018</v>
      </c>
      <c r="B772" t="s">
        <v>463</v>
      </c>
      <c r="C772">
        <v>36.43</v>
      </c>
    </row>
    <row r="773" spans="1:3" hidden="1" x14ac:dyDescent="0.35">
      <c r="A773" t="s">
        <v>1019</v>
      </c>
      <c r="B773" t="s">
        <v>463</v>
      </c>
      <c r="C773">
        <v>23.1</v>
      </c>
    </row>
    <row r="774" spans="1:3" hidden="1" x14ac:dyDescent="0.35">
      <c r="A774" t="s">
        <v>1020</v>
      </c>
      <c r="B774" t="s">
        <v>463</v>
      </c>
      <c r="C774">
        <v>22.52</v>
      </c>
    </row>
    <row r="775" spans="1:3" hidden="1" x14ac:dyDescent="0.35">
      <c r="A775" t="s">
        <v>1021</v>
      </c>
      <c r="B775" t="s">
        <v>463</v>
      </c>
      <c r="C775">
        <v>29.39</v>
      </c>
    </row>
    <row r="776" spans="1:3" hidden="1" x14ac:dyDescent="0.35">
      <c r="A776" t="s">
        <v>189</v>
      </c>
      <c r="B776" t="s">
        <v>188</v>
      </c>
      <c r="C776" t="s">
        <v>505</v>
      </c>
    </row>
    <row r="777" spans="1:3" x14ac:dyDescent="0.35">
      <c r="A777" t="s">
        <v>450</v>
      </c>
      <c r="B777" t="s">
        <v>449</v>
      </c>
      <c r="C777">
        <v>5.85</v>
      </c>
    </row>
    <row r="778" spans="1:3" hidden="1" x14ac:dyDescent="0.35">
      <c r="A778" t="s">
        <v>1022</v>
      </c>
      <c r="B778" t="s">
        <v>471</v>
      </c>
      <c r="C778">
        <v>44.63</v>
      </c>
    </row>
    <row r="779" spans="1:3" hidden="1" x14ac:dyDescent="0.35">
      <c r="A779" t="s">
        <v>1023</v>
      </c>
      <c r="B779" t="s">
        <v>471</v>
      </c>
      <c r="C779">
        <v>35.299999999999997</v>
      </c>
    </row>
    <row r="780" spans="1:3" hidden="1" x14ac:dyDescent="0.35">
      <c r="A780" t="s">
        <v>1024</v>
      </c>
      <c r="B780" t="s">
        <v>471</v>
      </c>
      <c r="C780">
        <v>49.2</v>
      </c>
    </row>
    <row r="781" spans="1:3" hidden="1" x14ac:dyDescent="0.35">
      <c r="A781" t="s">
        <v>1025</v>
      </c>
      <c r="B781" t="s">
        <v>471</v>
      </c>
      <c r="C781">
        <v>46.18</v>
      </c>
    </row>
    <row r="782" spans="1:3" hidden="1" x14ac:dyDescent="0.35">
      <c r="A782" t="s">
        <v>189</v>
      </c>
      <c r="B782" t="s">
        <v>188</v>
      </c>
      <c r="C782" t="s">
        <v>505</v>
      </c>
    </row>
    <row r="783" spans="1:3" x14ac:dyDescent="0.35">
      <c r="A783" t="s">
        <v>452</v>
      </c>
      <c r="B783" t="s">
        <v>451</v>
      </c>
    </row>
    <row r="784" spans="1:3" hidden="1" x14ac:dyDescent="0.35">
      <c r="A784" t="s">
        <v>1026</v>
      </c>
      <c r="B784" t="s">
        <v>385</v>
      </c>
      <c r="C784">
        <v>43.08</v>
      </c>
    </row>
    <row r="785" spans="1:3" hidden="1" x14ac:dyDescent="0.35">
      <c r="A785" t="s">
        <v>1027</v>
      </c>
      <c r="B785" t="s">
        <v>385</v>
      </c>
      <c r="C785">
        <v>37.549999999999997</v>
      </c>
    </row>
    <row r="786" spans="1:3" hidden="1" x14ac:dyDescent="0.35">
      <c r="A786" t="s">
        <v>1028</v>
      </c>
      <c r="B786" t="s">
        <v>385</v>
      </c>
      <c r="C786">
        <v>39.75</v>
      </c>
    </row>
    <row r="787" spans="1:3" hidden="1" x14ac:dyDescent="0.35">
      <c r="A787" t="s">
        <v>1029</v>
      </c>
      <c r="B787" t="s">
        <v>385</v>
      </c>
      <c r="C787">
        <v>39.6</v>
      </c>
    </row>
    <row r="788" spans="1:3" hidden="1" x14ac:dyDescent="0.35">
      <c r="A788" t="s">
        <v>189</v>
      </c>
      <c r="B788" t="s">
        <v>188</v>
      </c>
      <c r="C788" t="s">
        <v>505</v>
      </c>
    </row>
    <row r="789" spans="1:3" x14ac:dyDescent="0.35">
      <c r="A789" t="s">
        <v>454</v>
      </c>
      <c r="B789" t="s">
        <v>453</v>
      </c>
      <c r="C789">
        <v>62.85</v>
      </c>
    </row>
    <row r="790" spans="1:3" hidden="1" x14ac:dyDescent="0.35">
      <c r="A790" t="s">
        <v>1030</v>
      </c>
      <c r="B790" t="s">
        <v>249</v>
      </c>
    </row>
    <row r="791" spans="1:3" hidden="1" x14ac:dyDescent="0.35">
      <c r="A791" t="s">
        <v>1031</v>
      </c>
      <c r="B791" t="s">
        <v>249</v>
      </c>
    </row>
    <row r="792" spans="1:3" hidden="1" x14ac:dyDescent="0.35">
      <c r="A792" t="s">
        <v>1032</v>
      </c>
      <c r="B792" t="s">
        <v>249</v>
      </c>
    </row>
    <row r="793" spans="1:3" hidden="1" x14ac:dyDescent="0.35">
      <c r="A793" t="s">
        <v>1033</v>
      </c>
      <c r="B793" t="s">
        <v>249</v>
      </c>
    </row>
    <row r="794" spans="1:3" hidden="1" x14ac:dyDescent="0.35">
      <c r="A794" t="s">
        <v>189</v>
      </c>
      <c r="B794" t="s">
        <v>188</v>
      </c>
      <c r="C794" t="s">
        <v>505</v>
      </c>
    </row>
    <row r="795" spans="1:3" x14ac:dyDescent="0.35">
      <c r="A795" t="s">
        <v>456</v>
      </c>
      <c r="B795" t="s">
        <v>455</v>
      </c>
      <c r="C795">
        <v>42.95</v>
      </c>
    </row>
    <row r="796" spans="1:3" hidden="1" x14ac:dyDescent="0.35">
      <c r="A796" t="s">
        <v>1034</v>
      </c>
      <c r="B796" t="s">
        <v>213</v>
      </c>
      <c r="C796">
        <v>88.97</v>
      </c>
    </row>
    <row r="797" spans="1:3" hidden="1" x14ac:dyDescent="0.35">
      <c r="A797" t="s">
        <v>1035</v>
      </c>
      <c r="B797" t="s">
        <v>213</v>
      </c>
      <c r="C797">
        <v>83.27</v>
      </c>
    </row>
    <row r="798" spans="1:3" hidden="1" x14ac:dyDescent="0.35">
      <c r="A798" t="s">
        <v>1036</v>
      </c>
      <c r="B798" t="s">
        <v>213</v>
      </c>
      <c r="C798">
        <v>94.51</v>
      </c>
    </row>
    <row r="799" spans="1:3" hidden="1" x14ac:dyDescent="0.35">
      <c r="A799" t="s">
        <v>1037</v>
      </c>
      <c r="B799" t="s">
        <v>213</v>
      </c>
      <c r="C799">
        <v>74.739999999999995</v>
      </c>
    </row>
    <row r="800" spans="1:3" hidden="1" x14ac:dyDescent="0.35">
      <c r="A800" t="s">
        <v>189</v>
      </c>
      <c r="B800" t="s">
        <v>188</v>
      </c>
      <c r="C800" t="s">
        <v>505</v>
      </c>
    </row>
    <row r="801" spans="1:3" x14ac:dyDescent="0.35">
      <c r="A801" t="s">
        <v>458</v>
      </c>
      <c r="B801" t="s">
        <v>457</v>
      </c>
      <c r="C801">
        <v>4.46</v>
      </c>
    </row>
    <row r="802" spans="1:3" hidden="1" x14ac:dyDescent="0.35">
      <c r="A802" t="s">
        <v>1038</v>
      </c>
      <c r="B802" t="s">
        <v>335</v>
      </c>
      <c r="C802">
        <v>74.03</v>
      </c>
    </row>
    <row r="803" spans="1:3" hidden="1" x14ac:dyDescent="0.35">
      <c r="A803" t="s">
        <v>1039</v>
      </c>
      <c r="B803" t="s">
        <v>335</v>
      </c>
      <c r="C803">
        <v>52.79</v>
      </c>
    </row>
    <row r="804" spans="1:3" hidden="1" x14ac:dyDescent="0.35">
      <c r="A804" t="s">
        <v>1040</v>
      </c>
      <c r="B804" t="s">
        <v>335</v>
      </c>
      <c r="C804">
        <v>66.81</v>
      </c>
    </row>
    <row r="805" spans="1:3" hidden="1" x14ac:dyDescent="0.35">
      <c r="A805" t="s">
        <v>1041</v>
      </c>
      <c r="B805" t="s">
        <v>335</v>
      </c>
      <c r="C805">
        <v>40.5</v>
      </c>
    </row>
    <row r="806" spans="1:3" hidden="1" x14ac:dyDescent="0.35">
      <c r="A806" t="s">
        <v>189</v>
      </c>
      <c r="B806" t="s">
        <v>188</v>
      </c>
      <c r="C806" t="s">
        <v>505</v>
      </c>
    </row>
    <row r="807" spans="1:3" x14ac:dyDescent="0.35">
      <c r="A807" t="s">
        <v>460</v>
      </c>
      <c r="B807" t="s">
        <v>459</v>
      </c>
      <c r="C807">
        <v>73.5</v>
      </c>
    </row>
    <row r="808" spans="1:3" hidden="1" x14ac:dyDescent="0.35">
      <c r="A808" t="s">
        <v>1042</v>
      </c>
      <c r="B808" t="s">
        <v>399</v>
      </c>
    </row>
    <row r="809" spans="1:3" hidden="1" x14ac:dyDescent="0.35">
      <c r="A809" t="s">
        <v>1043</v>
      </c>
      <c r="B809" t="s">
        <v>399</v>
      </c>
    </row>
    <row r="810" spans="1:3" hidden="1" x14ac:dyDescent="0.35">
      <c r="A810" t="s">
        <v>1044</v>
      </c>
      <c r="B810" t="s">
        <v>399</v>
      </c>
    </row>
    <row r="811" spans="1:3" hidden="1" x14ac:dyDescent="0.35">
      <c r="A811" t="s">
        <v>1045</v>
      </c>
      <c r="B811" t="s">
        <v>399</v>
      </c>
    </row>
    <row r="812" spans="1:3" hidden="1" x14ac:dyDescent="0.35">
      <c r="A812" t="s">
        <v>189</v>
      </c>
      <c r="B812" t="s">
        <v>188</v>
      </c>
      <c r="C812" t="s">
        <v>505</v>
      </c>
    </row>
    <row r="813" spans="1:3" x14ac:dyDescent="0.35">
      <c r="A813" t="s">
        <v>462</v>
      </c>
      <c r="B813" t="s">
        <v>461</v>
      </c>
      <c r="C813">
        <v>53.98</v>
      </c>
    </row>
    <row r="814" spans="1:3" hidden="1" x14ac:dyDescent="0.35">
      <c r="A814" t="s">
        <v>1046</v>
      </c>
      <c r="B814" t="s">
        <v>467</v>
      </c>
    </row>
    <row r="815" spans="1:3" hidden="1" x14ac:dyDescent="0.35">
      <c r="A815" t="s">
        <v>1047</v>
      </c>
      <c r="B815" t="s">
        <v>467</v>
      </c>
    </row>
    <row r="816" spans="1:3" hidden="1" x14ac:dyDescent="0.35">
      <c r="A816" t="s">
        <v>1048</v>
      </c>
      <c r="B816" t="s">
        <v>467</v>
      </c>
    </row>
    <row r="817" spans="1:3" hidden="1" x14ac:dyDescent="0.35">
      <c r="A817" t="s">
        <v>1049</v>
      </c>
      <c r="B817" t="s">
        <v>467</v>
      </c>
    </row>
    <row r="818" spans="1:3" hidden="1" x14ac:dyDescent="0.35">
      <c r="A818" t="s">
        <v>189</v>
      </c>
      <c r="B818" t="s">
        <v>188</v>
      </c>
      <c r="C818" t="s">
        <v>505</v>
      </c>
    </row>
    <row r="819" spans="1:3" x14ac:dyDescent="0.35">
      <c r="A819" t="s">
        <v>464</v>
      </c>
      <c r="B819" t="s">
        <v>463</v>
      </c>
      <c r="C819">
        <v>51.22</v>
      </c>
    </row>
    <row r="820" spans="1:3" hidden="1" x14ac:dyDescent="0.35">
      <c r="A820" t="s">
        <v>1050</v>
      </c>
      <c r="B820" t="s">
        <v>439</v>
      </c>
      <c r="C820">
        <v>29.95</v>
      </c>
    </row>
    <row r="821" spans="1:3" hidden="1" x14ac:dyDescent="0.35">
      <c r="A821" t="s">
        <v>1051</v>
      </c>
      <c r="B821" t="s">
        <v>439</v>
      </c>
      <c r="C821">
        <v>21.83</v>
      </c>
    </row>
    <row r="822" spans="1:3" hidden="1" x14ac:dyDescent="0.35">
      <c r="A822" t="s">
        <v>1052</v>
      </c>
      <c r="B822" t="s">
        <v>439</v>
      </c>
      <c r="C822">
        <v>40.200000000000003</v>
      </c>
    </row>
    <row r="823" spans="1:3" hidden="1" x14ac:dyDescent="0.35">
      <c r="A823" t="s">
        <v>1053</v>
      </c>
      <c r="B823" t="s">
        <v>439</v>
      </c>
      <c r="C823">
        <v>36.08</v>
      </c>
    </row>
    <row r="824" spans="1:3" hidden="1" x14ac:dyDescent="0.35">
      <c r="A824" t="s">
        <v>189</v>
      </c>
      <c r="B824" t="s">
        <v>188</v>
      </c>
      <c r="C824" t="s">
        <v>505</v>
      </c>
    </row>
    <row r="825" spans="1:3" x14ac:dyDescent="0.35">
      <c r="A825" t="s">
        <v>466</v>
      </c>
      <c r="B825" t="s">
        <v>465</v>
      </c>
    </row>
    <row r="826" spans="1:3" hidden="1" x14ac:dyDescent="0.35">
      <c r="A826" t="s">
        <v>1054</v>
      </c>
      <c r="B826" t="s">
        <v>195</v>
      </c>
      <c r="C826">
        <v>256.11</v>
      </c>
    </row>
    <row r="827" spans="1:3" hidden="1" x14ac:dyDescent="0.35">
      <c r="A827" t="s">
        <v>1055</v>
      </c>
      <c r="B827" t="s">
        <v>195</v>
      </c>
      <c r="C827">
        <v>297.86</v>
      </c>
    </row>
    <row r="828" spans="1:3" hidden="1" x14ac:dyDescent="0.35">
      <c r="A828" t="s">
        <v>1056</v>
      </c>
      <c r="B828" t="s">
        <v>195</v>
      </c>
      <c r="C828">
        <v>221.86</v>
      </c>
    </row>
    <row r="829" spans="1:3" hidden="1" x14ac:dyDescent="0.35">
      <c r="A829" t="s">
        <v>1057</v>
      </c>
      <c r="B829" t="s">
        <v>195</v>
      </c>
      <c r="C829">
        <v>167.05</v>
      </c>
    </row>
    <row r="830" spans="1:3" hidden="1" x14ac:dyDescent="0.35">
      <c r="A830" t="s">
        <v>189</v>
      </c>
      <c r="B830" t="s">
        <v>188</v>
      </c>
      <c r="C830" t="s">
        <v>505</v>
      </c>
    </row>
    <row r="831" spans="1:3" x14ac:dyDescent="0.35">
      <c r="A831" t="s">
        <v>468</v>
      </c>
      <c r="B831" t="s">
        <v>467</v>
      </c>
    </row>
    <row r="832" spans="1:3" hidden="1" x14ac:dyDescent="0.35">
      <c r="A832" t="s">
        <v>1058</v>
      </c>
      <c r="B832" t="s">
        <v>331</v>
      </c>
      <c r="C832">
        <v>22.87</v>
      </c>
    </row>
    <row r="833" spans="1:3" hidden="1" x14ac:dyDescent="0.35">
      <c r="A833" t="s">
        <v>1059</v>
      </c>
      <c r="B833" t="s">
        <v>331</v>
      </c>
      <c r="C833">
        <v>18.899999999999999</v>
      </c>
    </row>
    <row r="834" spans="1:3" hidden="1" x14ac:dyDescent="0.35">
      <c r="A834" t="s">
        <v>1060</v>
      </c>
      <c r="B834" t="s">
        <v>331</v>
      </c>
      <c r="C834">
        <v>24.47</v>
      </c>
    </row>
    <row r="835" spans="1:3" hidden="1" x14ac:dyDescent="0.35">
      <c r="A835" t="s">
        <v>1061</v>
      </c>
      <c r="B835" t="s">
        <v>331</v>
      </c>
      <c r="C835">
        <v>26.58</v>
      </c>
    </row>
    <row r="836" spans="1:3" hidden="1" x14ac:dyDescent="0.35">
      <c r="A836" t="s">
        <v>189</v>
      </c>
      <c r="B836" t="s">
        <v>188</v>
      </c>
      <c r="C836" t="s">
        <v>505</v>
      </c>
    </row>
    <row r="837" spans="1:3" x14ac:dyDescent="0.35">
      <c r="A837" t="s">
        <v>470</v>
      </c>
      <c r="B837" t="s">
        <v>469</v>
      </c>
      <c r="C837">
        <v>86.62</v>
      </c>
    </row>
    <row r="838" spans="1:3" hidden="1" x14ac:dyDescent="0.35">
      <c r="A838" t="s">
        <v>1062</v>
      </c>
      <c r="B838" t="s">
        <v>497</v>
      </c>
      <c r="C838">
        <v>21.93</v>
      </c>
    </row>
    <row r="839" spans="1:3" hidden="1" x14ac:dyDescent="0.35">
      <c r="A839" t="s">
        <v>1063</v>
      </c>
      <c r="B839" t="s">
        <v>497</v>
      </c>
      <c r="C839">
        <v>22.74</v>
      </c>
    </row>
    <row r="840" spans="1:3" hidden="1" x14ac:dyDescent="0.35">
      <c r="A840" t="s">
        <v>1064</v>
      </c>
      <c r="B840" t="s">
        <v>497</v>
      </c>
      <c r="C840">
        <v>34.380000000000003</v>
      </c>
    </row>
    <row r="841" spans="1:3" hidden="1" x14ac:dyDescent="0.35">
      <c r="A841" t="s">
        <v>1065</v>
      </c>
      <c r="B841" t="s">
        <v>497</v>
      </c>
      <c r="C841">
        <v>31.32</v>
      </c>
    </row>
    <row r="842" spans="1:3" hidden="1" x14ac:dyDescent="0.35">
      <c r="A842" t="s">
        <v>189</v>
      </c>
      <c r="B842" t="s">
        <v>188</v>
      </c>
      <c r="C842" t="s">
        <v>505</v>
      </c>
    </row>
    <row r="843" spans="1:3" x14ac:dyDescent="0.35">
      <c r="A843" t="s">
        <v>472</v>
      </c>
      <c r="B843" t="s">
        <v>471</v>
      </c>
      <c r="C843">
        <v>58.65</v>
      </c>
    </row>
    <row r="844" spans="1:3" hidden="1" x14ac:dyDescent="0.35">
      <c r="A844" t="s">
        <v>1066</v>
      </c>
      <c r="B844" t="s">
        <v>397</v>
      </c>
    </row>
    <row r="845" spans="1:3" hidden="1" x14ac:dyDescent="0.35">
      <c r="A845" t="s">
        <v>1067</v>
      </c>
      <c r="B845" t="s">
        <v>397</v>
      </c>
    </row>
    <row r="846" spans="1:3" hidden="1" x14ac:dyDescent="0.35">
      <c r="A846" t="s">
        <v>1068</v>
      </c>
      <c r="B846" t="s">
        <v>397</v>
      </c>
    </row>
    <row r="847" spans="1:3" hidden="1" x14ac:dyDescent="0.35">
      <c r="A847" t="s">
        <v>1069</v>
      </c>
      <c r="B847" t="s">
        <v>397</v>
      </c>
    </row>
    <row r="848" spans="1:3" hidden="1" x14ac:dyDescent="0.35">
      <c r="A848" t="s">
        <v>189</v>
      </c>
      <c r="B848" t="s">
        <v>188</v>
      </c>
      <c r="C848" t="s">
        <v>505</v>
      </c>
    </row>
    <row r="849" spans="1:3" x14ac:dyDescent="0.35">
      <c r="A849" t="s">
        <v>474</v>
      </c>
      <c r="B849" t="s">
        <v>473</v>
      </c>
      <c r="C849">
        <v>68.319999999999993</v>
      </c>
    </row>
    <row r="850" spans="1:3" hidden="1" x14ac:dyDescent="0.35">
      <c r="A850" t="s">
        <v>1070</v>
      </c>
      <c r="B850" t="s">
        <v>383</v>
      </c>
    </row>
    <row r="851" spans="1:3" hidden="1" x14ac:dyDescent="0.35">
      <c r="A851" t="s">
        <v>1071</v>
      </c>
      <c r="B851" t="s">
        <v>383</v>
      </c>
    </row>
    <row r="852" spans="1:3" hidden="1" x14ac:dyDescent="0.35">
      <c r="A852" t="s">
        <v>1072</v>
      </c>
      <c r="B852" t="s">
        <v>383</v>
      </c>
    </row>
    <row r="853" spans="1:3" hidden="1" x14ac:dyDescent="0.35">
      <c r="A853" t="s">
        <v>1073</v>
      </c>
      <c r="B853" t="s">
        <v>383</v>
      </c>
    </row>
    <row r="854" spans="1:3" hidden="1" x14ac:dyDescent="0.35">
      <c r="A854" t="s">
        <v>189</v>
      </c>
      <c r="B854" t="s">
        <v>188</v>
      </c>
      <c r="C854" t="s">
        <v>505</v>
      </c>
    </row>
    <row r="855" spans="1:3" x14ac:dyDescent="0.35">
      <c r="A855" t="s">
        <v>476</v>
      </c>
      <c r="B855" t="s">
        <v>475</v>
      </c>
      <c r="C855">
        <v>12.11</v>
      </c>
    </row>
    <row r="856" spans="1:3" hidden="1" x14ac:dyDescent="0.35">
      <c r="A856" t="s">
        <v>1074</v>
      </c>
      <c r="B856" t="s">
        <v>391</v>
      </c>
      <c r="C856">
        <v>28.99</v>
      </c>
    </row>
    <row r="857" spans="1:3" hidden="1" x14ac:dyDescent="0.35">
      <c r="A857" t="s">
        <v>1075</v>
      </c>
      <c r="B857" t="s">
        <v>391</v>
      </c>
      <c r="C857">
        <v>17.309999999999999</v>
      </c>
    </row>
    <row r="858" spans="1:3" hidden="1" x14ac:dyDescent="0.35">
      <c r="A858" t="s">
        <v>1076</v>
      </c>
      <c r="B858" t="s">
        <v>391</v>
      </c>
      <c r="C858">
        <v>41.21</v>
      </c>
    </row>
    <row r="859" spans="1:3" hidden="1" x14ac:dyDescent="0.35">
      <c r="A859" t="s">
        <v>1077</v>
      </c>
      <c r="B859" t="s">
        <v>391</v>
      </c>
      <c r="C859">
        <v>61.38</v>
      </c>
    </row>
    <row r="860" spans="1:3" hidden="1" x14ac:dyDescent="0.35">
      <c r="A860" t="s">
        <v>189</v>
      </c>
      <c r="B860" t="s">
        <v>188</v>
      </c>
      <c r="C860" t="s">
        <v>505</v>
      </c>
    </row>
    <row r="861" spans="1:3" x14ac:dyDescent="0.35">
      <c r="A861" t="s">
        <v>478</v>
      </c>
      <c r="B861" t="s">
        <v>477</v>
      </c>
    </row>
    <row r="862" spans="1:3" hidden="1" x14ac:dyDescent="0.35">
      <c r="A862" t="s">
        <v>1078</v>
      </c>
      <c r="B862" t="s">
        <v>343</v>
      </c>
      <c r="C862">
        <v>164.42</v>
      </c>
    </row>
    <row r="863" spans="1:3" hidden="1" x14ac:dyDescent="0.35">
      <c r="A863" t="s">
        <v>1079</v>
      </c>
      <c r="B863" t="s">
        <v>343</v>
      </c>
      <c r="C863">
        <v>150.72</v>
      </c>
    </row>
    <row r="864" spans="1:3" hidden="1" x14ac:dyDescent="0.35">
      <c r="A864" t="s">
        <v>1080</v>
      </c>
      <c r="B864" t="s">
        <v>343</v>
      </c>
      <c r="C864">
        <v>140.41999999999999</v>
      </c>
    </row>
    <row r="865" spans="1:3" hidden="1" x14ac:dyDescent="0.35">
      <c r="A865" t="s">
        <v>1081</v>
      </c>
      <c r="B865" t="s">
        <v>343</v>
      </c>
      <c r="C865">
        <v>99.19</v>
      </c>
    </row>
    <row r="866" spans="1:3" hidden="1" x14ac:dyDescent="0.35">
      <c r="A866" t="s">
        <v>189</v>
      </c>
      <c r="B866" t="s">
        <v>188</v>
      </c>
      <c r="C866" t="s">
        <v>505</v>
      </c>
    </row>
    <row r="867" spans="1:3" x14ac:dyDescent="0.35">
      <c r="A867" t="s">
        <v>480</v>
      </c>
      <c r="B867" t="s">
        <v>479</v>
      </c>
      <c r="C867">
        <v>126.86</v>
      </c>
    </row>
    <row r="868" spans="1:3" hidden="1" x14ac:dyDescent="0.35">
      <c r="A868" t="s">
        <v>1082</v>
      </c>
      <c r="B868" t="s">
        <v>381</v>
      </c>
    </row>
    <row r="869" spans="1:3" hidden="1" x14ac:dyDescent="0.35">
      <c r="A869" t="s">
        <v>1083</v>
      </c>
      <c r="B869" t="s">
        <v>381</v>
      </c>
    </row>
    <row r="870" spans="1:3" hidden="1" x14ac:dyDescent="0.35">
      <c r="A870" t="s">
        <v>1084</v>
      </c>
      <c r="B870" t="s">
        <v>381</v>
      </c>
    </row>
    <row r="871" spans="1:3" hidden="1" x14ac:dyDescent="0.35">
      <c r="A871" t="s">
        <v>1085</v>
      </c>
      <c r="B871" t="s">
        <v>381</v>
      </c>
    </row>
    <row r="872" spans="1:3" hidden="1" x14ac:dyDescent="0.35">
      <c r="A872" t="s">
        <v>189</v>
      </c>
      <c r="B872" t="s">
        <v>188</v>
      </c>
      <c r="C872" t="s">
        <v>505</v>
      </c>
    </row>
    <row r="873" spans="1:3" x14ac:dyDescent="0.35">
      <c r="A873" t="s">
        <v>482</v>
      </c>
      <c r="B873" t="s">
        <v>481</v>
      </c>
    </row>
    <row r="874" spans="1:3" hidden="1" x14ac:dyDescent="0.35">
      <c r="A874" t="s">
        <v>1086</v>
      </c>
      <c r="B874" t="s">
        <v>317</v>
      </c>
      <c r="C874">
        <v>622.24</v>
      </c>
    </row>
    <row r="875" spans="1:3" hidden="1" x14ac:dyDescent="0.35">
      <c r="A875" t="s">
        <v>1087</v>
      </c>
      <c r="B875" t="s">
        <v>317</v>
      </c>
      <c r="C875">
        <v>433.85</v>
      </c>
    </row>
    <row r="876" spans="1:3" hidden="1" x14ac:dyDescent="0.35">
      <c r="A876" t="s">
        <v>1088</v>
      </c>
      <c r="B876" t="s">
        <v>317</v>
      </c>
      <c r="C876">
        <v>609.74</v>
      </c>
    </row>
    <row r="877" spans="1:3" hidden="1" x14ac:dyDescent="0.35">
      <c r="A877" t="s">
        <v>1089</v>
      </c>
      <c r="B877" t="s">
        <v>317</v>
      </c>
      <c r="C877">
        <v>600.98</v>
      </c>
    </row>
    <row r="878" spans="1:3" hidden="1" x14ac:dyDescent="0.35">
      <c r="A878" t="s">
        <v>189</v>
      </c>
      <c r="B878" t="s">
        <v>188</v>
      </c>
      <c r="C878" t="s">
        <v>505</v>
      </c>
    </row>
    <row r="879" spans="1:3" x14ac:dyDescent="0.35">
      <c r="A879" t="s">
        <v>484</v>
      </c>
      <c r="B879" t="s">
        <v>483</v>
      </c>
      <c r="C879">
        <v>23.97</v>
      </c>
    </row>
    <row r="880" spans="1:3" hidden="1" x14ac:dyDescent="0.35">
      <c r="A880" t="s">
        <v>1090</v>
      </c>
      <c r="B880" t="s">
        <v>469</v>
      </c>
      <c r="C880">
        <v>89.84</v>
      </c>
    </row>
    <row r="881" spans="1:3" hidden="1" x14ac:dyDescent="0.35">
      <c r="A881" t="s">
        <v>1091</v>
      </c>
      <c r="B881" t="s">
        <v>469</v>
      </c>
      <c r="C881">
        <v>58.78</v>
      </c>
    </row>
    <row r="882" spans="1:3" hidden="1" x14ac:dyDescent="0.35">
      <c r="A882" t="s">
        <v>1092</v>
      </c>
      <c r="B882" t="s">
        <v>469</v>
      </c>
      <c r="C882">
        <v>75.209999999999994</v>
      </c>
    </row>
    <row r="883" spans="1:3" hidden="1" x14ac:dyDescent="0.35">
      <c r="A883" t="s">
        <v>1093</v>
      </c>
      <c r="B883" t="s">
        <v>469</v>
      </c>
      <c r="C883">
        <v>73.03</v>
      </c>
    </row>
    <row r="884" spans="1:3" hidden="1" x14ac:dyDescent="0.35">
      <c r="A884" t="s">
        <v>189</v>
      </c>
      <c r="B884" t="s">
        <v>188</v>
      </c>
      <c r="C884" t="s">
        <v>505</v>
      </c>
    </row>
    <row r="885" spans="1:3" x14ac:dyDescent="0.35">
      <c r="A885" t="s">
        <v>486</v>
      </c>
      <c r="B885" t="s">
        <v>485</v>
      </c>
      <c r="C885">
        <v>309</v>
      </c>
    </row>
    <row r="886" spans="1:3" hidden="1" x14ac:dyDescent="0.35">
      <c r="A886" t="s">
        <v>1094</v>
      </c>
      <c r="B886" t="s">
        <v>241</v>
      </c>
      <c r="C886">
        <v>61.917700000000004</v>
      </c>
    </row>
    <row r="887" spans="1:3" hidden="1" x14ac:dyDescent="0.35">
      <c r="A887" t="s">
        <v>1095</v>
      </c>
      <c r="B887" t="s">
        <v>241</v>
      </c>
      <c r="C887">
        <v>42.335500000000003</v>
      </c>
    </row>
    <row r="888" spans="1:3" hidden="1" x14ac:dyDescent="0.35">
      <c r="A888" t="s">
        <v>1096</v>
      </c>
      <c r="B888" t="s">
        <v>241</v>
      </c>
      <c r="C888">
        <v>40.243600000000001</v>
      </c>
    </row>
    <row r="889" spans="1:3" hidden="1" x14ac:dyDescent="0.35">
      <c r="A889" t="s">
        <v>1097</v>
      </c>
      <c r="B889" t="s">
        <v>241</v>
      </c>
      <c r="C889">
        <v>28.0627</v>
      </c>
    </row>
    <row r="890" spans="1:3" hidden="1" x14ac:dyDescent="0.35">
      <c r="A890" t="s">
        <v>189</v>
      </c>
      <c r="B890" t="s">
        <v>188</v>
      </c>
      <c r="C890" t="s">
        <v>505</v>
      </c>
    </row>
    <row r="891" spans="1:3" x14ac:dyDescent="0.35">
      <c r="A891" t="s">
        <v>488</v>
      </c>
      <c r="B891" t="s">
        <v>487</v>
      </c>
      <c r="C891">
        <v>23.2</v>
      </c>
    </row>
    <row r="892" spans="1:3" hidden="1" x14ac:dyDescent="0.35">
      <c r="A892" t="s">
        <v>1098</v>
      </c>
      <c r="B892" t="s">
        <v>265</v>
      </c>
      <c r="C892">
        <v>48.97</v>
      </c>
    </row>
    <row r="893" spans="1:3" hidden="1" x14ac:dyDescent="0.35">
      <c r="A893" t="s">
        <v>1099</v>
      </c>
      <c r="B893" t="s">
        <v>265</v>
      </c>
      <c r="C893">
        <v>19.329999999999998</v>
      </c>
    </row>
    <row r="894" spans="1:3" hidden="1" x14ac:dyDescent="0.35">
      <c r="A894" t="s">
        <v>1100</v>
      </c>
      <c r="B894" t="s">
        <v>265</v>
      </c>
      <c r="C894">
        <v>23.34</v>
      </c>
    </row>
    <row r="895" spans="1:3" hidden="1" x14ac:dyDescent="0.35">
      <c r="A895" t="s">
        <v>1101</v>
      </c>
      <c r="B895" t="s">
        <v>265</v>
      </c>
      <c r="C895">
        <v>20.67</v>
      </c>
    </row>
    <row r="896" spans="1:3" hidden="1" x14ac:dyDescent="0.35">
      <c r="A896" t="s">
        <v>189</v>
      </c>
      <c r="B896" t="s">
        <v>188</v>
      </c>
      <c r="C896" t="s">
        <v>505</v>
      </c>
    </row>
    <row r="897" spans="1:3" x14ac:dyDescent="0.35">
      <c r="A897" t="s">
        <v>490</v>
      </c>
      <c r="B897" t="s">
        <v>489</v>
      </c>
    </row>
    <row r="898" spans="1:3" hidden="1" x14ac:dyDescent="0.35">
      <c r="A898" t="s">
        <v>1102</v>
      </c>
      <c r="B898" t="s">
        <v>353</v>
      </c>
    </row>
    <row r="899" spans="1:3" hidden="1" x14ac:dyDescent="0.35">
      <c r="A899" t="s">
        <v>1103</v>
      </c>
      <c r="B899" t="s">
        <v>353</v>
      </c>
    </row>
    <row r="900" spans="1:3" hidden="1" x14ac:dyDescent="0.35">
      <c r="A900" t="s">
        <v>1104</v>
      </c>
      <c r="B900" t="s">
        <v>353</v>
      </c>
    </row>
    <row r="901" spans="1:3" hidden="1" x14ac:dyDescent="0.35">
      <c r="A901" t="s">
        <v>1105</v>
      </c>
      <c r="B901" t="s">
        <v>353</v>
      </c>
    </row>
    <row r="902" spans="1:3" hidden="1" x14ac:dyDescent="0.35">
      <c r="A902" t="s">
        <v>189</v>
      </c>
      <c r="B902" t="s">
        <v>188</v>
      </c>
      <c r="C902" t="s">
        <v>505</v>
      </c>
    </row>
    <row r="903" spans="1:3" x14ac:dyDescent="0.35">
      <c r="A903" t="s">
        <v>492</v>
      </c>
      <c r="B903" t="s">
        <v>491</v>
      </c>
      <c r="C903">
        <v>93.76</v>
      </c>
    </row>
    <row r="904" spans="1:3" hidden="1" x14ac:dyDescent="0.35">
      <c r="A904" t="s">
        <v>1106</v>
      </c>
      <c r="B904" t="s">
        <v>247</v>
      </c>
    </row>
    <row r="905" spans="1:3" hidden="1" x14ac:dyDescent="0.35">
      <c r="A905" t="s">
        <v>1107</v>
      </c>
      <c r="B905" t="s">
        <v>247</v>
      </c>
    </row>
    <row r="906" spans="1:3" hidden="1" x14ac:dyDescent="0.35">
      <c r="A906" t="s">
        <v>1108</v>
      </c>
      <c r="B906" t="s">
        <v>247</v>
      </c>
    </row>
    <row r="907" spans="1:3" hidden="1" x14ac:dyDescent="0.35">
      <c r="A907" t="s">
        <v>1109</v>
      </c>
      <c r="B907" t="s">
        <v>247</v>
      </c>
    </row>
    <row r="908" spans="1:3" hidden="1" x14ac:dyDescent="0.35">
      <c r="A908" t="s">
        <v>189</v>
      </c>
      <c r="B908" t="s">
        <v>188</v>
      </c>
      <c r="C908" t="s">
        <v>505</v>
      </c>
    </row>
    <row r="909" spans="1:3" x14ac:dyDescent="0.35">
      <c r="A909" t="s">
        <v>494</v>
      </c>
      <c r="B909" t="s">
        <v>493</v>
      </c>
      <c r="C909">
        <v>10.74</v>
      </c>
    </row>
    <row r="910" spans="1:3" hidden="1" x14ac:dyDescent="0.35">
      <c r="A910" t="s">
        <v>1110</v>
      </c>
      <c r="B910" t="s">
        <v>289</v>
      </c>
      <c r="C910">
        <v>2690</v>
      </c>
    </row>
    <row r="911" spans="1:3" hidden="1" x14ac:dyDescent="0.35">
      <c r="A911" t="s">
        <v>1111</v>
      </c>
      <c r="B911" t="s">
        <v>289</v>
      </c>
      <c r="C911">
        <v>2245</v>
      </c>
    </row>
    <row r="912" spans="1:3" hidden="1" x14ac:dyDescent="0.35">
      <c r="A912" t="s">
        <v>1112</v>
      </c>
      <c r="B912" t="s">
        <v>289</v>
      </c>
      <c r="C912">
        <v>3315</v>
      </c>
    </row>
    <row r="913" spans="1:3" hidden="1" x14ac:dyDescent="0.35">
      <c r="A913" t="s">
        <v>1113</v>
      </c>
      <c r="B913" t="s">
        <v>289</v>
      </c>
      <c r="C913">
        <v>2645</v>
      </c>
    </row>
    <row r="914" spans="1:3" hidden="1" x14ac:dyDescent="0.35">
      <c r="A914" t="s">
        <v>189</v>
      </c>
      <c r="B914" t="s">
        <v>188</v>
      </c>
      <c r="C914" t="s">
        <v>505</v>
      </c>
    </row>
    <row r="915" spans="1:3" x14ac:dyDescent="0.35">
      <c r="A915" t="s">
        <v>496</v>
      </c>
      <c r="B915" t="s">
        <v>495</v>
      </c>
      <c r="C915">
        <v>32.9</v>
      </c>
    </row>
    <row r="916" spans="1:3" hidden="1" x14ac:dyDescent="0.35">
      <c r="A916" t="s">
        <v>1114</v>
      </c>
      <c r="B916" t="s">
        <v>311</v>
      </c>
      <c r="C916">
        <v>235.9</v>
      </c>
    </row>
    <row r="917" spans="1:3" hidden="1" x14ac:dyDescent="0.35">
      <c r="A917" t="s">
        <v>1115</v>
      </c>
      <c r="B917" t="s">
        <v>311</v>
      </c>
      <c r="C917">
        <v>144.94999999999999</v>
      </c>
    </row>
    <row r="918" spans="1:3" hidden="1" x14ac:dyDescent="0.35">
      <c r="A918" t="s">
        <v>1116</v>
      </c>
      <c r="B918" t="s">
        <v>311</v>
      </c>
      <c r="C918">
        <v>175.5</v>
      </c>
    </row>
    <row r="919" spans="1:3" hidden="1" x14ac:dyDescent="0.35">
      <c r="A919" t="s">
        <v>1117</v>
      </c>
      <c r="B919" t="s">
        <v>311</v>
      </c>
      <c r="C919">
        <v>183.75</v>
      </c>
    </row>
    <row r="920" spans="1:3" hidden="1" x14ac:dyDescent="0.35">
      <c r="A920" t="s">
        <v>189</v>
      </c>
      <c r="B920" t="s">
        <v>188</v>
      </c>
      <c r="C920" t="s">
        <v>505</v>
      </c>
    </row>
    <row r="921" spans="1:3" x14ac:dyDescent="0.35">
      <c r="A921" t="s">
        <v>498</v>
      </c>
      <c r="B921" t="s">
        <v>497</v>
      </c>
      <c r="C921">
        <v>35.44</v>
      </c>
    </row>
    <row r="922" spans="1:3" hidden="1" x14ac:dyDescent="0.35">
      <c r="A922" t="s">
        <v>1118</v>
      </c>
      <c r="B922" t="s">
        <v>279</v>
      </c>
    </row>
    <row r="923" spans="1:3" hidden="1" x14ac:dyDescent="0.35">
      <c r="A923" t="s">
        <v>1119</v>
      </c>
      <c r="B923" t="s">
        <v>279</v>
      </c>
    </row>
    <row r="924" spans="1:3" hidden="1" x14ac:dyDescent="0.35">
      <c r="A924" t="s">
        <v>1120</v>
      </c>
      <c r="B924" t="s">
        <v>279</v>
      </c>
    </row>
    <row r="925" spans="1:3" hidden="1" x14ac:dyDescent="0.35">
      <c r="A925" t="s">
        <v>1121</v>
      </c>
      <c r="B925" t="s">
        <v>279</v>
      </c>
    </row>
    <row r="926" spans="1:3" hidden="1" x14ac:dyDescent="0.35">
      <c r="A926" t="s">
        <v>189</v>
      </c>
      <c r="B926" t="s">
        <v>188</v>
      </c>
      <c r="C926" t="s">
        <v>505</v>
      </c>
    </row>
    <row r="927" spans="1:3" x14ac:dyDescent="0.35">
      <c r="A927" t="s">
        <v>500</v>
      </c>
      <c r="B927" t="s">
        <v>499</v>
      </c>
      <c r="C927">
        <v>70.11</v>
      </c>
    </row>
    <row r="928" spans="1:3" hidden="1" x14ac:dyDescent="0.35">
      <c r="A928" t="s">
        <v>1122</v>
      </c>
      <c r="B928" t="s">
        <v>493</v>
      </c>
      <c r="C928">
        <v>7.49</v>
      </c>
    </row>
    <row r="929" spans="1:3" hidden="1" x14ac:dyDescent="0.35">
      <c r="A929" t="s">
        <v>1123</v>
      </c>
      <c r="B929" t="s">
        <v>493</v>
      </c>
      <c r="C929">
        <v>4.8600000000000003</v>
      </c>
    </row>
    <row r="930" spans="1:3" hidden="1" x14ac:dyDescent="0.35">
      <c r="A930" t="s">
        <v>1124</v>
      </c>
      <c r="B930" t="s">
        <v>493</v>
      </c>
      <c r="C930">
        <v>5.55</v>
      </c>
    </row>
    <row r="931" spans="1:3" hidden="1" x14ac:dyDescent="0.35">
      <c r="A931" t="s">
        <v>1125</v>
      </c>
      <c r="B931" t="s">
        <v>493</v>
      </c>
      <c r="C931">
        <v>4.3499999999999996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879A-E4DC-4C1E-B56C-266F4D14E74B}">
  <dimension ref="A1:C156"/>
  <sheetViews>
    <sheetView topLeftCell="A118" workbookViewId="0">
      <selection activeCell="C47" sqref="C47"/>
    </sheetView>
  </sheetViews>
  <sheetFormatPr defaultRowHeight="14.5" x14ac:dyDescent="0.35"/>
  <cols>
    <col min="1" max="1" width="17.6328125" bestFit="1" customWidth="1"/>
    <col min="2" max="2" width="32.36328125" bestFit="1" customWidth="1"/>
    <col min="3" max="3" width="10.7265625" customWidth="1"/>
  </cols>
  <sheetData>
    <row r="1" spans="1:3" x14ac:dyDescent="0.35">
      <c r="A1" s="40" t="s">
        <v>22</v>
      </c>
      <c r="B1" s="40" t="s">
        <v>503</v>
      </c>
      <c r="C1" s="40" t="s">
        <v>1128</v>
      </c>
    </row>
    <row r="2" spans="1:3" x14ac:dyDescent="0.35">
      <c r="A2" s="34" t="s">
        <v>192</v>
      </c>
      <c r="B2" s="30" t="s">
        <v>191</v>
      </c>
      <c r="C2" s="33">
        <v>28.76</v>
      </c>
    </row>
    <row r="3" spans="1:3" x14ac:dyDescent="0.35">
      <c r="A3" s="35" t="s">
        <v>194</v>
      </c>
      <c r="B3" s="31" t="s">
        <v>193</v>
      </c>
      <c r="C3" s="32"/>
    </row>
    <row r="4" spans="1:3" x14ac:dyDescent="0.35">
      <c r="A4" s="34" t="s">
        <v>196</v>
      </c>
      <c r="B4" s="30" t="s">
        <v>195</v>
      </c>
      <c r="C4" s="33">
        <v>232.73</v>
      </c>
    </row>
    <row r="5" spans="1:3" x14ac:dyDescent="0.35">
      <c r="A5" s="35" t="s">
        <v>198</v>
      </c>
      <c r="B5" s="31" t="s">
        <v>197</v>
      </c>
      <c r="C5" s="32"/>
    </row>
    <row r="6" spans="1:3" x14ac:dyDescent="0.35">
      <c r="A6" s="34" t="s">
        <v>200</v>
      </c>
      <c r="B6" s="30" t="s">
        <v>199</v>
      </c>
      <c r="C6" s="33"/>
    </row>
    <row r="7" spans="1:3" x14ac:dyDescent="0.35">
      <c r="A7" s="35" t="s">
        <v>202</v>
      </c>
      <c r="B7" s="31" t="s">
        <v>201</v>
      </c>
      <c r="C7" s="32"/>
    </row>
    <row r="8" spans="1:3" x14ac:dyDescent="0.35">
      <c r="A8" s="34" t="s">
        <v>204</v>
      </c>
      <c r="B8" s="30" t="s">
        <v>203</v>
      </c>
      <c r="C8" s="33">
        <v>55.21</v>
      </c>
    </row>
    <row r="9" spans="1:3" x14ac:dyDescent="0.35">
      <c r="A9" s="35" t="s">
        <v>206</v>
      </c>
      <c r="B9" s="31" t="s">
        <v>205</v>
      </c>
      <c r="C9" s="32">
        <v>23.38</v>
      </c>
    </row>
    <row r="10" spans="1:3" x14ac:dyDescent="0.35">
      <c r="A10" s="34" t="s">
        <v>208</v>
      </c>
      <c r="B10" s="30" t="s">
        <v>207</v>
      </c>
      <c r="C10" s="33">
        <v>4.47</v>
      </c>
    </row>
    <row r="11" spans="1:3" x14ac:dyDescent="0.35">
      <c r="A11" s="35" t="s">
        <v>210</v>
      </c>
      <c r="B11" s="31" t="s">
        <v>209</v>
      </c>
      <c r="C11" s="32">
        <v>3.32</v>
      </c>
    </row>
    <row r="12" spans="1:3" x14ac:dyDescent="0.35">
      <c r="A12" s="34" t="s">
        <v>212</v>
      </c>
      <c r="B12" s="30" t="s">
        <v>211</v>
      </c>
      <c r="C12" s="33">
        <v>88.92</v>
      </c>
    </row>
    <row r="13" spans="1:3" x14ac:dyDescent="0.35">
      <c r="A13" s="35" t="s">
        <v>214</v>
      </c>
      <c r="B13" s="31" t="s">
        <v>213</v>
      </c>
      <c r="C13" s="32">
        <v>94.95</v>
      </c>
    </row>
    <row r="14" spans="1:3" x14ac:dyDescent="0.35">
      <c r="A14" s="34" t="s">
        <v>216</v>
      </c>
      <c r="B14" s="30" t="s">
        <v>215</v>
      </c>
      <c r="C14" s="33">
        <v>18.25</v>
      </c>
    </row>
    <row r="15" spans="1:3" x14ac:dyDescent="0.35">
      <c r="A15" s="35" t="s">
        <v>218</v>
      </c>
      <c r="B15" s="31" t="s">
        <v>217</v>
      </c>
      <c r="C15" s="32">
        <v>42.38</v>
      </c>
    </row>
    <row r="16" spans="1:3" x14ac:dyDescent="0.35">
      <c r="A16" s="34" t="s">
        <v>220</v>
      </c>
      <c r="B16" s="30" t="s">
        <v>219</v>
      </c>
      <c r="C16" s="33">
        <v>2.41</v>
      </c>
    </row>
    <row r="17" spans="1:3" x14ac:dyDescent="0.35">
      <c r="A17" s="35" t="s">
        <v>222</v>
      </c>
      <c r="B17" s="31" t="s">
        <v>221</v>
      </c>
      <c r="C17" s="32">
        <v>125.49</v>
      </c>
    </row>
    <row r="18" spans="1:3" x14ac:dyDescent="0.35">
      <c r="A18" s="34" t="s">
        <v>224</v>
      </c>
      <c r="B18" s="30" t="s">
        <v>223</v>
      </c>
      <c r="C18" s="33">
        <v>65.91</v>
      </c>
    </row>
    <row r="19" spans="1:3" x14ac:dyDescent="0.35">
      <c r="A19" s="35" t="s">
        <v>226</v>
      </c>
      <c r="B19" s="31" t="s">
        <v>225</v>
      </c>
      <c r="C19" s="32">
        <v>9.7100000000000009</v>
      </c>
    </row>
    <row r="20" spans="1:3" x14ac:dyDescent="0.35">
      <c r="A20" s="34" t="s">
        <v>228</v>
      </c>
      <c r="B20" s="30" t="s">
        <v>227</v>
      </c>
      <c r="C20" s="33">
        <v>6.08</v>
      </c>
    </row>
    <row r="21" spans="1:3" x14ac:dyDescent="0.35">
      <c r="A21" s="35" t="s">
        <v>230</v>
      </c>
      <c r="B21" s="31" t="s">
        <v>229</v>
      </c>
      <c r="C21" s="32">
        <v>468711</v>
      </c>
    </row>
    <row r="22" spans="1:3" x14ac:dyDescent="0.35">
      <c r="A22" s="34" t="s">
        <v>232</v>
      </c>
      <c r="B22" s="30" t="s">
        <v>231</v>
      </c>
      <c r="C22" s="33">
        <v>308.89999999999998</v>
      </c>
    </row>
    <row r="23" spans="1:3" x14ac:dyDescent="0.35">
      <c r="A23" s="35" t="s">
        <v>234</v>
      </c>
      <c r="B23" s="31" t="s">
        <v>233</v>
      </c>
      <c r="C23" s="32">
        <v>8</v>
      </c>
    </row>
    <row r="24" spans="1:3" x14ac:dyDescent="0.35">
      <c r="A24" s="34" t="s">
        <v>236</v>
      </c>
      <c r="B24" s="30" t="s">
        <v>235</v>
      </c>
      <c r="C24" s="33">
        <v>9.43</v>
      </c>
    </row>
    <row r="25" spans="1:3" x14ac:dyDescent="0.35">
      <c r="A25" s="35" t="s">
        <v>238</v>
      </c>
      <c r="B25" s="31" t="s">
        <v>237</v>
      </c>
      <c r="C25" s="32">
        <v>474.9</v>
      </c>
    </row>
    <row r="26" spans="1:3" x14ac:dyDescent="0.35">
      <c r="A26" s="34" t="s">
        <v>240</v>
      </c>
      <c r="B26" s="30" t="s">
        <v>239</v>
      </c>
      <c r="C26" s="33"/>
    </row>
    <row r="27" spans="1:3" x14ac:dyDescent="0.35">
      <c r="A27" s="35" t="s">
        <v>242</v>
      </c>
      <c r="B27" s="31" t="s">
        <v>241</v>
      </c>
      <c r="C27" s="32">
        <v>42.58</v>
      </c>
    </row>
    <row r="28" spans="1:3" x14ac:dyDescent="0.35">
      <c r="A28" s="34" t="s">
        <v>244</v>
      </c>
      <c r="B28" s="30" t="s">
        <v>243</v>
      </c>
      <c r="C28" s="33"/>
    </row>
    <row r="29" spans="1:3" x14ac:dyDescent="0.35">
      <c r="A29" s="35" t="s">
        <v>246</v>
      </c>
      <c r="B29" s="31" t="s">
        <v>245</v>
      </c>
      <c r="C29" s="32">
        <v>61.87</v>
      </c>
    </row>
    <row r="30" spans="1:3" x14ac:dyDescent="0.35">
      <c r="A30" s="34" t="s">
        <v>248</v>
      </c>
      <c r="B30" s="30" t="s">
        <v>247</v>
      </c>
      <c r="C30" s="33"/>
    </row>
    <row r="31" spans="1:3" x14ac:dyDescent="0.35">
      <c r="A31" s="35" t="s">
        <v>250</v>
      </c>
      <c r="B31" s="31" t="s">
        <v>249</v>
      </c>
      <c r="C31" s="32"/>
    </row>
    <row r="32" spans="1:3" x14ac:dyDescent="0.35">
      <c r="A32" s="34" t="s">
        <v>252</v>
      </c>
      <c r="B32" s="30" t="s">
        <v>251</v>
      </c>
      <c r="C32" s="33">
        <v>75.19</v>
      </c>
    </row>
    <row r="33" spans="1:3" x14ac:dyDescent="0.35">
      <c r="A33" s="35" t="s">
        <v>254</v>
      </c>
      <c r="B33" s="31" t="s">
        <v>253</v>
      </c>
      <c r="C33" s="32">
        <v>29.84</v>
      </c>
    </row>
    <row r="34" spans="1:3" x14ac:dyDescent="0.35">
      <c r="A34" s="34" t="s">
        <v>256</v>
      </c>
      <c r="B34" s="30" t="s">
        <v>255</v>
      </c>
      <c r="C34" s="33">
        <v>26.27</v>
      </c>
    </row>
    <row r="35" spans="1:3" x14ac:dyDescent="0.35">
      <c r="A35" s="35" t="s">
        <v>258</v>
      </c>
      <c r="B35" s="31" t="s">
        <v>257</v>
      </c>
      <c r="C35" s="32">
        <v>29.99</v>
      </c>
    </row>
    <row r="36" spans="1:3" x14ac:dyDescent="0.35">
      <c r="A36" s="34" t="s">
        <v>260</v>
      </c>
      <c r="B36" s="30" t="s">
        <v>259</v>
      </c>
      <c r="C36" s="33">
        <v>149.96</v>
      </c>
    </row>
    <row r="37" spans="1:3" x14ac:dyDescent="0.35">
      <c r="A37" s="35" t="s">
        <v>262</v>
      </c>
      <c r="B37" s="31" t="s">
        <v>261</v>
      </c>
      <c r="C37" s="32">
        <v>94.37</v>
      </c>
    </row>
    <row r="38" spans="1:3" x14ac:dyDescent="0.35">
      <c r="A38" s="34" t="s">
        <v>264</v>
      </c>
      <c r="B38" s="30" t="s">
        <v>263</v>
      </c>
      <c r="C38" s="33">
        <v>179.49</v>
      </c>
    </row>
    <row r="39" spans="1:3" x14ac:dyDescent="0.35">
      <c r="A39" s="35" t="s">
        <v>266</v>
      </c>
      <c r="B39" s="31" t="s">
        <v>265</v>
      </c>
      <c r="C39" s="32">
        <v>57.93</v>
      </c>
    </row>
    <row r="40" spans="1:3" x14ac:dyDescent="0.35">
      <c r="A40" s="34" t="s">
        <v>268</v>
      </c>
      <c r="B40" s="30" t="s">
        <v>267</v>
      </c>
      <c r="C40" s="33">
        <v>63.33</v>
      </c>
    </row>
    <row r="41" spans="1:3" x14ac:dyDescent="0.35">
      <c r="A41" s="35" t="s">
        <v>270</v>
      </c>
      <c r="B41" s="31" t="s">
        <v>269</v>
      </c>
      <c r="C41" s="32"/>
    </row>
    <row r="42" spans="1:3" x14ac:dyDescent="0.35">
      <c r="A42" s="34" t="s">
        <v>272</v>
      </c>
      <c r="B42" s="30" t="s">
        <v>271</v>
      </c>
      <c r="C42" s="33">
        <v>118</v>
      </c>
    </row>
    <row r="43" spans="1:3" x14ac:dyDescent="0.35">
      <c r="A43" s="35" t="s">
        <v>274</v>
      </c>
      <c r="B43" s="31" t="s">
        <v>273</v>
      </c>
      <c r="C43" s="32">
        <v>74.27</v>
      </c>
    </row>
    <row r="44" spans="1:3" x14ac:dyDescent="0.35">
      <c r="A44" s="34" t="s">
        <v>276</v>
      </c>
      <c r="B44" s="30" t="s">
        <v>275</v>
      </c>
      <c r="C44" s="33">
        <v>11.99</v>
      </c>
    </row>
    <row r="45" spans="1:3" x14ac:dyDescent="0.35">
      <c r="A45" s="35" t="s">
        <v>278</v>
      </c>
      <c r="B45" s="31" t="s">
        <v>277</v>
      </c>
      <c r="C45" s="32">
        <v>9.66</v>
      </c>
    </row>
    <row r="46" spans="1:3" x14ac:dyDescent="0.35">
      <c r="A46" s="34" t="s">
        <v>280</v>
      </c>
      <c r="B46" s="30" t="s">
        <v>279</v>
      </c>
      <c r="C46" s="33"/>
    </row>
    <row r="47" spans="1:3" x14ac:dyDescent="0.35">
      <c r="A47" s="35" t="s">
        <v>282</v>
      </c>
      <c r="B47" s="31" t="s">
        <v>281</v>
      </c>
      <c r="C47" s="32">
        <v>136.78</v>
      </c>
    </row>
    <row r="48" spans="1:3" x14ac:dyDescent="0.35">
      <c r="A48" s="34" t="s">
        <v>284</v>
      </c>
      <c r="B48" s="30" t="s">
        <v>283</v>
      </c>
      <c r="C48" s="33">
        <v>61.32</v>
      </c>
    </row>
    <row r="49" spans="1:3" x14ac:dyDescent="0.35">
      <c r="A49" s="35" t="s">
        <v>286</v>
      </c>
      <c r="B49" s="31" t="s">
        <v>285</v>
      </c>
      <c r="C49" s="32">
        <v>117.53</v>
      </c>
    </row>
    <row r="50" spans="1:3" x14ac:dyDescent="0.35">
      <c r="A50" s="34" t="s">
        <v>288</v>
      </c>
      <c r="B50" s="30" t="s">
        <v>287</v>
      </c>
      <c r="C50" s="33">
        <v>102.99</v>
      </c>
    </row>
    <row r="51" spans="1:3" x14ac:dyDescent="0.35">
      <c r="A51" s="35" t="s">
        <v>290</v>
      </c>
      <c r="B51" s="31" t="s">
        <v>289</v>
      </c>
      <c r="C51" s="32">
        <v>2420</v>
      </c>
    </row>
    <row r="52" spans="1:3" x14ac:dyDescent="0.35">
      <c r="A52" s="34" t="s">
        <v>292</v>
      </c>
      <c r="B52" s="30" t="s">
        <v>291</v>
      </c>
      <c r="C52" s="33">
        <v>51.75</v>
      </c>
    </row>
    <row r="53" spans="1:3" x14ac:dyDescent="0.35">
      <c r="A53" s="35" t="s">
        <v>294</v>
      </c>
      <c r="B53" s="31" t="s">
        <v>293</v>
      </c>
      <c r="C53" s="32">
        <v>52.96</v>
      </c>
    </row>
    <row r="54" spans="1:3" x14ac:dyDescent="0.35">
      <c r="A54" s="34" t="s">
        <v>296</v>
      </c>
      <c r="B54" s="30" t="s">
        <v>295</v>
      </c>
      <c r="C54" s="33">
        <v>5.03</v>
      </c>
    </row>
    <row r="55" spans="1:3" x14ac:dyDescent="0.35">
      <c r="A55" s="35" t="s">
        <v>298</v>
      </c>
      <c r="B55" s="31" t="s">
        <v>297</v>
      </c>
      <c r="C55" s="32">
        <v>8.5399999999999991</v>
      </c>
    </row>
    <row r="56" spans="1:3" x14ac:dyDescent="0.35">
      <c r="A56" s="34" t="s">
        <v>300</v>
      </c>
      <c r="B56" s="30" t="s">
        <v>299</v>
      </c>
      <c r="C56" s="33">
        <v>11.87</v>
      </c>
    </row>
    <row r="57" spans="1:3" x14ac:dyDescent="0.35">
      <c r="A57" s="35" t="s">
        <v>302</v>
      </c>
      <c r="B57" s="31" t="s">
        <v>301</v>
      </c>
      <c r="C57" s="32">
        <v>23.9</v>
      </c>
    </row>
    <row r="58" spans="1:3" x14ac:dyDescent="0.35">
      <c r="A58" s="34" t="s">
        <v>304</v>
      </c>
      <c r="B58" s="30" t="s">
        <v>303</v>
      </c>
      <c r="C58" s="33">
        <v>13.286</v>
      </c>
    </row>
    <row r="59" spans="1:3" x14ac:dyDescent="0.35">
      <c r="A59" s="35" t="s">
        <v>306</v>
      </c>
      <c r="B59" s="31" t="s">
        <v>305</v>
      </c>
      <c r="C59" s="32">
        <v>24.12</v>
      </c>
    </row>
    <row r="60" spans="1:3" x14ac:dyDescent="0.35">
      <c r="A60" s="34" t="s">
        <v>308</v>
      </c>
      <c r="B60" s="30" t="s">
        <v>307</v>
      </c>
      <c r="C60" s="33">
        <v>129.52000000000001</v>
      </c>
    </row>
    <row r="61" spans="1:3" x14ac:dyDescent="0.35">
      <c r="A61" s="35" t="s">
        <v>310</v>
      </c>
      <c r="B61" s="31" t="s">
        <v>309</v>
      </c>
      <c r="C61" s="32">
        <v>33.83</v>
      </c>
    </row>
    <row r="62" spans="1:3" x14ac:dyDescent="0.35">
      <c r="A62" s="34" t="s">
        <v>312</v>
      </c>
      <c r="B62" s="30" t="s">
        <v>311</v>
      </c>
      <c r="C62" s="33">
        <v>351.8</v>
      </c>
    </row>
    <row r="63" spans="1:3" x14ac:dyDescent="0.35">
      <c r="A63" s="35" t="s">
        <v>314</v>
      </c>
      <c r="B63" s="31" t="s">
        <v>313</v>
      </c>
      <c r="C63" s="32">
        <v>6.7</v>
      </c>
    </row>
    <row r="64" spans="1:3" x14ac:dyDescent="0.35">
      <c r="A64" s="34" t="s">
        <v>316</v>
      </c>
      <c r="B64" s="30" t="s">
        <v>315</v>
      </c>
      <c r="C64" s="33">
        <v>110.3</v>
      </c>
    </row>
    <row r="65" spans="1:3" x14ac:dyDescent="0.35">
      <c r="A65" s="35" t="s">
        <v>318</v>
      </c>
      <c r="B65" s="31" t="s">
        <v>317</v>
      </c>
      <c r="C65" s="32">
        <v>802.07</v>
      </c>
    </row>
    <row r="66" spans="1:3" x14ac:dyDescent="0.35">
      <c r="A66" s="34" t="s">
        <v>320</v>
      </c>
      <c r="B66" s="30" t="s">
        <v>319</v>
      </c>
      <c r="C66" s="33">
        <v>41.94</v>
      </c>
    </row>
    <row r="67" spans="1:3" x14ac:dyDescent="0.35">
      <c r="A67" s="35" t="s">
        <v>322</v>
      </c>
      <c r="B67" s="31" t="s">
        <v>321</v>
      </c>
      <c r="C67" s="32">
        <v>54.18</v>
      </c>
    </row>
    <row r="68" spans="1:3" x14ac:dyDescent="0.35">
      <c r="A68" s="34" t="s">
        <v>324</v>
      </c>
      <c r="B68" s="30" t="s">
        <v>323</v>
      </c>
      <c r="C68" s="33">
        <v>184.57</v>
      </c>
    </row>
    <row r="69" spans="1:3" x14ac:dyDescent="0.35">
      <c r="A69" s="35" t="s">
        <v>326</v>
      </c>
      <c r="B69" s="31" t="s">
        <v>325</v>
      </c>
      <c r="C69" s="32">
        <v>15.83</v>
      </c>
    </row>
    <row r="70" spans="1:3" x14ac:dyDescent="0.35">
      <c r="A70" s="34" t="s">
        <v>328</v>
      </c>
      <c r="B70" s="30" t="s">
        <v>327</v>
      </c>
      <c r="C70" s="33">
        <v>12.61</v>
      </c>
    </row>
    <row r="71" spans="1:3" x14ac:dyDescent="0.35">
      <c r="A71" s="35" t="s">
        <v>330</v>
      </c>
      <c r="B71" s="31" t="s">
        <v>329</v>
      </c>
      <c r="C71" s="32">
        <v>552.4</v>
      </c>
    </row>
    <row r="72" spans="1:3" x14ac:dyDescent="0.35">
      <c r="A72" s="34" t="s">
        <v>332</v>
      </c>
      <c r="B72" s="30" t="s">
        <v>331</v>
      </c>
      <c r="C72" s="33">
        <v>39.35</v>
      </c>
    </row>
    <row r="73" spans="1:3" x14ac:dyDescent="0.35">
      <c r="A73" s="35" t="s">
        <v>334</v>
      </c>
      <c r="B73" s="31" t="s">
        <v>333</v>
      </c>
      <c r="C73" s="32"/>
    </row>
    <row r="74" spans="1:3" x14ac:dyDescent="0.35">
      <c r="A74" s="34" t="s">
        <v>336</v>
      </c>
      <c r="B74" s="30" t="s">
        <v>335</v>
      </c>
      <c r="C74" s="33">
        <v>141.82</v>
      </c>
    </row>
    <row r="75" spans="1:3" x14ac:dyDescent="0.35">
      <c r="A75" s="35" t="s">
        <v>338</v>
      </c>
      <c r="B75" s="31" t="s">
        <v>337</v>
      </c>
      <c r="C75" s="32">
        <v>65.95</v>
      </c>
    </row>
    <row r="76" spans="1:3" x14ac:dyDescent="0.35">
      <c r="A76" s="34" t="s">
        <v>340</v>
      </c>
      <c r="B76" s="30" t="s">
        <v>339</v>
      </c>
      <c r="C76" s="33"/>
    </row>
    <row r="77" spans="1:3" x14ac:dyDescent="0.35">
      <c r="A77" s="35" t="s">
        <v>342</v>
      </c>
      <c r="B77" s="31" t="s">
        <v>341</v>
      </c>
      <c r="C77" s="32"/>
    </row>
    <row r="78" spans="1:3" x14ac:dyDescent="0.35">
      <c r="A78" s="34" t="s">
        <v>344</v>
      </c>
      <c r="B78" s="30" t="s">
        <v>343</v>
      </c>
      <c r="C78" s="33">
        <v>194.91</v>
      </c>
    </row>
    <row r="79" spans="1:3" x14ac:dyDescent="0.35">
      <c r="A79" s="35" t="s">
        <v>346</v>
      </c>
      <c r="B79" s="31" t="s">
        <v>345</v>
      </c>
      <c r="C79" s="32"/>
    </row>
    <row r="80" spans="1:3" x14ac:dyDescent="0.35">
      <c r="A80" s="34" t="s">
        <v>348</v>
      </c>
      <c r="B80" s="30" t="s">
        <v>347</v>
      </c>
      <c r="C80" s="33"/>
    </row>
    <row r="81" spans="1:3" x14ac:dyDescent="0.35">
      <c r="A81" s="35" t="s">
        <v>350</v>
      </c>
      <c r="B81" s="31" t="s">
        <v>349</v>
      </c>
      <c r="C81" s="32"/>
    </row>
    <row r="82" spans="1:3" x14ac:dyDescent="0.35">
      <c r="A82" s="34" t="s">
        <v>352</v>
      </c>
      <c r="B82" s="30" t="s">
        <v>351</v>
      </c>
      <c r="C82" s="33">
        <v>4144</v>
      </c>
    </row>
    <row r="83" spans="1:3" x14ac:dyDescent="0.35">
      <c r="A83" s="35" t="s">
        <v>354</v>
      </c>
      <c r="B83" s="31" t="s">
        <v>353</v>
      </c>
      <c r="C83" s="32"/>
    </row>
    <row r="84" spans="1:3" x14ac:dyDescent="0.35">
      <c r="A84" s="34" t="s">
        <v>356</v>
      </c>
      <c r="B84" s="30" t="s">
        <v>355</v>
      </c>
      <c r="C84" s="33">
        <v>29.59</v>
      </c>
    </row>
    <row r="85" spans="1:3" x14ac:dyDescent="0.35">
      <c r="A85" s="35" t="s">
        <v>358</v>
      </c>
      <c r="B85" s="31" t="s">
        <v>357</v>
      </c>
      <c r="C85" s="32">
        <v>18.079999999999998</v>
      </c>
    </row>
    <row r="86" spans="1:3" x14ac:dyDescent="0.35">
      <c r="A86" s="34" t="s">
        <v>360</v>
      </c>
      <c r="B86" s="30" t="s">
        <v>359</v>
      </c>
      <c r="C86" s="33"/>
    </row>
    <row r="87" spans="1:3" x14ac:dyDescent="0.35">
      <c r="A87" s="35" t="s">
        <v>362</v>
      </c>
      <c r="B87" s="31" t="s">
        <v>361</v>
      </c>
      <c r="C87" s="32"/>
    </row>
    <row r="88" spans="1:3" x14ac:dyDescent="0.35">
      <c r="A88" s="34" t="s">
        <v>364</v>
      </c>
      <c r="B88" s="30" t="s">
        <v>363</v>
      </c>
      <c r="C88" s="33">
        <v>24.15</v>
      </c>
    </row>
    <row r="89" spans="1:3" x14ac:dyDescent="0.35">
      <c r="A89" s="35" t="s">
        <v>366</v>
      </c>
      <c r="B89" s="31" t="s">
        <v>365</v>
      </c>
      <c r="C89" s="32">
        <v>27.07</v>
      </c>
    </row>
    <row r="90" spans="1:3" x14ac:dyDescent="0.35">
      <c r="A90" s="34" t="s">
        <v>368</v>
      </c>
      <c r="B90" s="30" t="s">
        <v>367</v>
      </c>
      <c r="C90" s="33">
        <v>116.39</v>
      </c>
    </row>
    <row r="91" spans="1:3" x14ac:dyDescent="0.35">
      <c r="A91" s="35" t="s">
        <v>370</v>
      </c>
      <c r="B91" s="31" t="s">
        <v>369</v>
      </c>
      <c r="C91" s="32">
        <v>18.850000000000001</v>
      </c>
    </row>
    <row r="92" spans="1:3" x14ac:dyDescent="0.35">
      <c r="A92" s="34" t="s">
        <v>372</v>
      </c>
      <c r="B92" s="30" t="s">
        <v>371</v>
      </c>
      <c r="C92" s="33"/>
    </row>
    <row r="93" spans="1:3" x14ac:dyDescent="0.35">
      <c r="A93" s="35" t="s">
        <v>374</v>
      </c>
      <c r="B93" s="31" t="s">
        <v>373</v>
      </c>
      <c r="C93" s="32">
        <v>92.76</v>
      </c>
    </row>
    <row r="94" spans="1:3" x14ac:dyDescent="0.35">
      <c r="A94" s="34" t="s">
        <v>376</v>
      </c>
      <c r="B94" s="30" t="s">
        <v>375</v>
      </c>
      <c r="C94" s="33"/>
    </row>
    <row r="95" spans="1:3" x14ac:dyDescent="0.35">
      <c r="A95" s="35" t="s">
        <v>378</v>
      </c>
      <c r="B95" s="31" t="s">
        <v>377</v>
      </c>
      <c r="C95" s="32"/>
    </row>
    <row r="96" spans="1:3" x14ac:dyDescent="0.35">
      <c r="A96" s="34" t="s">
        <v>380</v>
      </c>
      <c r="B96" s="30" t="s">
        <v>379</v>
      </c>
      <c r="C96" s="33"/>
    </row>
    <row r="97" spans="1:3" x14ac:dyDescent="0.35">
      <c r="A97" s="35" t="s">
        <v>382</v>
      </c>
      <c r="B97" s="31" t="s">
        <v>381</v>
      </c>
      <c r="C97" s="32"/>
    </row>
    <row r="98" spans="1:3" x14ac:dyDescent="0.35">
      <c r="A98" s="34" t="s">
        <v>384</v>
      </c>
      <c r="B98" s="30" t="s">
        <v>383</v>
      </c>
      <c r="C98" s="33"/>
    </row>
    <row r="99" spans="1:3" x14ac:dyDescent="0.35">
      <c r="A99" s="35" t="s">
        <v>386</v>
      </c>
      <c r="B99" s="31" t="s">
        <v>385</v>
      </c>
      <c r="C99" s="32">
        <v>31.82</v>
      </c>
    </row>
    <row r="100" spans="1:3" x14ac:dyDescent="0.35">
      <c r="A100" s="34" t="s">
        <v>388</v>
      </c>
      <c r="B100" s="30" t="s">
        <v>387</v>
      </c>
      <c r="C100" s="33">
        <v>12.48</v>
      </c>
    </row>
    <row r="101" spans="1:3" x14ac:dyDescent="0.35">
      <c r="A101" s="35" t="s">
        <v>390</v>
      </c>
      <c r="B101" s="31" t="s">
        <v>389</v>
      </c>
      <c r="C101" s="32">
        <v>8.98</v>
      </c>
    </row>
    <row r="102" spans="1:3" x14ac:dyDescent="0.35">
      <c r="A102" s="34" t="s">
        <v>392</v>
      </c>
      <c r="B102" s="30" t="s">
        <v>391</v>
      </c>
      <c r="C102" s="33">
        <v>62.99</v>
      </c>
    </row>
    <row r="103" spans="1:3" x14ac:dyDescent="0.35">
      <c r="A103" s="35" t="s">
        <v>394</v>
      </c>
      <c r="B103" s="31" t="s">
        <v>393</v>
      </c>
      <c r="C103" s="32">
        <v>39.549999999999997</v>
      </c>
    </row>
    <row r="104" spans="1:3" x14ac:dyDescent="0.35">
      <c r="A104" s="34" t="s">
        <v>396</v>
      </c>
      <c r="B104" s="30" t="s">
        <v>395</v>
      </c>
      <c r="C104" s="33">
        <v>65.7</v>
      </c>
    </row>
    <row r="105" spans="1:3" x14ac:dyDescent="0.35">
      <c r="A105" s="35" t="s">
        <v>398</v>
      </c>
      <c r="B105" s="31" t="s">
        <v>397</v>
      </c>
      <c r="C105" s="32"/>
    </row>
    <row r="106" spans="1:3" x14ac:dyDescent="0.35">
      <c r="A106" s="34" t="s">
        <v>400</v>
      </c>
      <c r="B106" s="30" t="s">
        <v>399</v>
      </c>
      <c r="C106" s="33"/>
    </row>
    <row r="107" spans="1:3" x14ac:dyDescent="0.35">
      <c r="A107" s="35" t="s">
        <v>402</v>
      </c>
      <c r="B107" s="31" t="s">
        <v>401</v>
      </c>
      <c r="C107" s="32"/>
    </row>
    <row r="108" spans="1:3" x14ac:dyDescent="0.35">
      <c r="A108" s="34" t="s">
        <v>404</v>
      </c>
      <c r="B108" s="30" t="s">
        <v>403</v>
      </c>
      <c r="C108" s="33">
        <v>50.71</v>
      </c>
    </row>
    <row r="109" spans="1:3" x14ac:dyDescent="0.35">
      <c r="A109" s="35" t="s">
        <v>406</v>
      </c>
      <c r="B109" s="31" t="s">
        <v>405</v>
      </c>
      <c r="C109" s="32">
        <v>16.260000000000002</v>
      </c>
    </row>
    <row r="110" spans="1:3" x14ac:dyDescent="0.35">
      <c r="A110" s="34" t="s">
        <v>408</v>
      </c>
      <c r="B110" s="30" t="s">
        <v>407</v>
      </c>
      <c r="C110" s="33">
        <v>31.94</v>
      </c>
    </row>
    <row r="111" spans="1:3" x14ac:dyDescent="0.35">
      <c r="A111" s="35" t="s">
        <v>410</v>
      </c>
      <c r="B111" s="31" t="s">
        <v>409</v>
      </c>
      <c r="C111" s="32">
        <v>28.64</v>
      </c>
    </row>
    <row r="112" spans="1:3" x14ac:dyDescent="0.35">
      <c r="A112" s="34" t="s">
        <v>412</v>
      </c>
      <c r="B112" s="30" t="s">
        <v>411</v>
      </c>
      <c r="C112" s="33">
        <v>29.71</v>
      </c>
    </row>
    <row r="113" spans="1:3" x14ac:dyDescent="0.35">
      <c r="A113" s="35" t="s">
        <v>414</v>
      </c>
      <c r="B113" s="31" t="s">
        <v>413</v>
      </c>
      <c r="C113" s="32"/>
    </row>
    <row r="114" spans="1:3" x14ac:dyDescent="0.35">
      <c r="A114" s="34" t="s">
        <v>416</v>
      </c>
      <c r="B114" s="30" t="s">
        <v>415</v>
      </c>
      <c r="C114" s="33">
        <v>45.96</v>
      </c>
    </row>
    <row r="115" spans="1:3" x14ac:dyDescent="0.35">
      <c r="A115" s="35" t="s">
        <v>418</v>
      </c>
      <c r="B115" s="31" t="s">
        <v>417</v>
      </c>
      <c r="C115" s="32">
        <v>24.5</v>
      </c>
    </row>
    <row r="116" spans="1:3" x14ac:dyDescent="0.35">
      <c r="A116" s="34" t="s">
        <v>420</v>
      </c>
      <c r="B116" s="30" t="s">
        <v>419</v>
      </c>
      <c r="C116" s="33">
        <v>13.87</v>
      </c>
    </row>
    <row r="117" spans="1:3" x14ac:dyDescent="0.35">
      <c r="A117" s="35" t="s">
        <v>422</v>
      </c>
      <c r="B117" s="31" t="s">
        <v>421</v>
      </c>
      <c r="C117" s="32">
        <v>104.08</v>
      </c>
    </row>
    <row r="118" spans="1:3" x14ac:dyDescent="0.35">
      <c r="A118" s="34" t="s">
        <v>424</v>
      </c>
      <c r="B118" s="30" t="s">
        <v>423</v>
      </c>
      <c r="C118" s="33">
        <v>228.39</v>
      </c>
    </row>
    <row r="119" spans="1:3" x14ac:dyDescent="0.35">
      <c r="A119" s="35" t="s">
        <v>426</v>
      </c>
      <c r="B119" s="31" t="s">
        <v>425</v>
      </c>
      <c r="C119" s="32">
        <v>11.76</v>
      </c>
    </row>
    <row r="120" spans="1:3" x14ac:dyDescent="0.35">
      <c r="A120" s="34" t="s">
        <v>428</v>
      </c>
      <c r="B120" s="30" t="s">
        <v>427</v>
      </c>
      <c r="C120" s="33">
        <v>31.85</v>
      </c>
    </row>
    <row r="121" spans="1:3" x14ac:dyDescent="0.35">
      <c r="A121" s="35" t="s">
        <v>430</v>
      </c>
      <c r="B121" s="31" t="s">
        <v>429</v>
      </c>
      <c r="C121" s="32"/>
    </row>
    <row r="122" spans="1:3" x14ac:dyDescent="0.35">
      <c r="A122" s="34" t="s">
        <v>432</v>
      </c>
      <c r="B122" s="30" t="s">
        <v>431</v>
      </c>
      <c r="C122" s="33">
        <v>61.27</v>
      </c>
    </row>
    <row r="123" spans="1:3" x14ac:dyDescent="0.35">
      <c r="A123" s="35" t="s">
        <v>434</v>
      </c>
      <c r="B123" s="31" t="s">
        <v>433</v>
      </c>
      <c r="C123" s="32">
        <v>126.05</v>
      </c>
    </row>
    <row r="124" spans="1:3" x14ac:dyDescent="0.35">
      <c r="A124" s="34" t="s">
        <v>436</v>
      </c>
      <c r="B124" s="30" t="s">
        <v>435</v>
      </c>
      <c r="C124" s="33">
        <v>41.59</v>
      </c>
    </row>
    <row r="125" spans="1:3" x14ac:dyDescent="0.35">
      <c r="A125" s="35" t="s">
        <v>438</v>
      </c>
      <c r="B125" s="31" t="s">
        <v>437</v>
      </c>
      <c r="C125" s="32">
        <v>37168</v>
      </c>
    </row>
    <row r="126" spans="1:3" x14ac:dyDescent="0.35">
      <c r="A126" s="34" t="s">
        <v>440</v>
      </c>
      <c r="B126" s="30" t="s">
        <v>439</v>
      </c>
      <c r="C126" s="33">
        <v>53.46</v>
      </c>
    </row>
    <row r="127" spans="1:3" x14ac:dyDescent="0.35">
      <c r="A127" s="35" t="s">
        <v>442</v>
      </c>
      <c r="B127" s="31" t="s">
        <v>441</v>
      </c>
      <c r="C127" s="32">
        <v>7.03</v>
      </c>
    </row>
    <row r="128" spans="1:3" x14ac:dyDescent="0.35">
      <c r="A128" s="34" t="s">
        <v>444</v>
      </c>
      <c r="B128" s="30" t="s">
        <v>443</v>
      </c>
      <c r="C128" s="33">
        <v>77.27</v>
      </c>
    </row>
    <row r="129" spans="1:3" x14ac:dyDescent="0.35">
      <c r="A129" s="35" t="s">
        <v>446</v>
      </c>
      <c r="B129" s="31" t="s">
        <v>445</v>
      </c>
      <c r="C129" s="32">
        <v>2326</v>
      </c>
    </row>
    <row r="130" spans="1:3" x14ac:dyDescent="0.35">
      <c r="A130" s="34" t="s">
        <v>448</v>
      </c>
      <c r="B130" s="30" t="s">
        <v>447</v>
      </c>
      <c r="C130" s="33">
        <v>71.41</v>
      </c>
    </row>
    <row r="131" spans="1:3" x14ac:dyDescent="0.35">
      <c r="A131" s="35" t="s">
        <v>450</v>
      </c>
      <c r="B131" s="31" t="s">
        <v>449</v>
      </c>
      <c r="C131" s="32">
        <v>5.85</v>
      </c>
    </row>
    <row r="132" spans="1:3" x14ac:dyDescent="0.35">
      <c r="A132" s="34" t="s">
        <v>452</v>
      </c>
      <c r="B132" s="30" t="s">
        <v>451</v>
      </c>
      <c r="C132" s="33"/>
    </row>
    <row r="133" spans="1:3" x14ac:dyDescent="0.35">
      <c r="A133" s="35" t="s">
        <v>454</v>
      </c>
      <c r="B133" s="31" t="s">
        <v>453</v>
      </c>
      <c r="C133" s="32">
        <v>62.85</v>
      </c>
    </row>
    <row r="134" spans="1:3" x14ac:dyDescent="0.35">
      <c r="A134" s="34" t="s">
        <v>456</v>
      </c>
      <c r="B134" s="30" t="s">
        <v>455</v>
      </c>
      <c r="C134" s="33">
        <v>42.95</v>
      </c>
    </row>
    <row r="135" spans="1:3" x14ac:dyDescent="0.35">
      <c r="A135" s="35" t="s">
        <v>458</v>
      </c>
      <c r="B135" s="31" t="s">
        <v>457</v>
      </c>
      <c r="C135" s="32">
        <v>4.46</v>
      </c>
    </row>
    <row r="136" spans="1:3" x14ac:dyDescent="0.35">
      <c r="A136" s="34" t="s">
        <v>460</v>
      </c>
      <c r="B136" s="30" t="s">
        <v>459</v>
      </c>
      <c r="C136" s="33">
        <v>73.5</v>
      </c>
    </row>
    <row r="137" spans="1:3" x14ac:dyDescent="0.35">
      <c r="A137" s="35" t="s">
        <v>462</v>
      </c>
      <c r="B137" s="31" t="s">
        <v>461</v>
      </c>
      <c r="C137" s="32">
        <v>53.98</v>
      </c>
    </row>
    <row r="138" spans="1:3" x14ac:dyDescent="0.35">
      <c r="A138" s="34" t="s">
        <v>464</v>
      </c>
      <c r="B138" s="30" t="s">
        <v>463</v>
      </c>
      <c r="C138" s="33">
        <v>51.22</v>
      </c>
    </row>
    <row r="139" spans="1:3" x14ac:dyDescent="0.35">
      <c r="A139" s="35" t="s">
        <v>466</v>
      </c>
      <c r="B139" s="31" t="s">
        <v>465</v>
      </c>
      <c r="C139" s="32"/>
    </row>
    <row r="140" spans="1:3" x14ac:dyDescent="0.35">
      <c r="A140" s="34" t="s">
        <v>468</v>
      </c>
      <c r="B140" s="30" t="s">
        <v>467</v>
      </c>
      <c r="C140" s="33"/>
    </row>
    <row r="141" spans="1:3" x14ac:dyDescent="0.35">
      <c r="A141" s="35" t="s">
        <v>470</v>
      </c>
      <c r="B141" s="31" t="s">
        <v>469</v>
      </c>
      <c r="C141" s="32">
        <v>86.62</v>
      </c>
    </row>
    <row r="142" spans="1:3" x14ac:dyDescent="0.35">
      <c r="A142" s="34" t="s">
        <v>472</v>
      </c>
      <c r="B142" s="30" t="s">
        <v>471</v>
      </c>
      <c r="C142" s="33">
        <v>58.65</v>
      </c>
    </row>
    <row r="143" spans="1:3" x14ac:dyDescent="0.35">
      <c r="A143" s="35" t="s">
        <v>474</v>
      </c>
      <c r="B143" s="31" t="s">
        <v>473</v>
      </c>
      <c r="C143" s="32">
        <v>68.319999999999993</v>
      </c>
    </row>
    <row r="144" spans="1:3" x14ac:dyDescent="0.35">
      <c r="A144" s="34" t="s">
        <v>476</v>
      </c>
      <c r="B144" s="30" t="s">
        <v>475</v>
      </c>
      <c r="C144" s="33">
        <v>12.11</v>
      </c>
    </row>
    <row r="145" spans="1:3" x14ac:dyDescent="0.35">
      <c r="A145" s="35" t="s">
        <v>478</v>
      </c>
      <c r="B145" s="31" t="s">
        <v>477</v>
      </c>
      <c r="C145" s="32"/>
    </row>
    <row r="146" spans="1:3" x14ac:dyDescent="0.35">
      <c r="A146" s="34" t="s">
        <v>480</v>
      </c>
      <c r="B146" s="30" t="s">
        <v>479</v>
      </c>
      <c r="C146" s="33">
        <v>126.86</v>
      </c>
    </row>
    <row r="147" spans="1:3" x14ac:dyDescent="0.35">
      <c r="A147" s="35" t="s">
        <v>482</v>
      </c>
      <c r="B147" s="31" t="s">
        <v>481</v>
      </c>
      <c r="C147" s="32"/>
    </row>
    <row r="148" spans="1:3" x14ac:dyDescent="0.35">
      <c r="A148" s="34" t="s">
        <v>484</v>
      </c>
      <c r="B148" s="30" t="s">
        <v>483</v>
      </c>
      <c r="C148" s="33">
        <v>23.97</v>
      </c>
    </row>
    <row r="149" spans="1:3" x14ac:dyDescent="0.35">
      <c r="A149" s="35" t="s">
        <v>486</v>
      </c>
      <c r="B149" s="31" t="s">
        <v>485</v>
      </c>
      <c r="C149" s="32">
        <v>309</v>
      </c>
    </row>
    <row r="150" spans="1:3" x14ac:dyDescent="0.35">
      <c r="A150" s="34" t="s">
        <v>488</v>
      </c>
      <c r="B150" s="30" t="s">
        <v>487</v>
      </c>
      <c r="C150" s="33">
        <v>23.2</v>
      </c>
    </row>
    <row r="151" spans="1:3" x14ac:dyDescent="0.35">
      <c r="A151" s="35" t="s">
        <v>490</v>
      </c>
      <c r="B151" s="31" t="s">
        <v>489</v>
      </c>
      <c r="C151" s="32"/>
    </row>
    <row r="152" spans="1:3" x14ac:dyDescent="0.35">
      <c r="A152" s="34" t="s">
        <v>492</v>
      </c>
      <c r="B152" s="30" t="s">
        <v>491</v>
      </c>
      <c r="C152" s="33">
        <v>93.76</v>
      </c>
    </row>
    <row r="153" spans="1:3" x14ac:dyDescent="0.35">
      <c r="A153" s="35" t="s">
        <v>494</v>
      </c>
      <c r="B153" s="31" t="s">
        <v>493</v>
      </c>
      <c r="C153" s="31">
        <v>10.74</v>
      </c>
    </row>
    <row r="154" spans="1:3" x14ac:dyDescent="0.35">
      <c r="A154" s="34" t="s">
        <v>496</v>
      </c>
      <c r="B154" s="30" t="s">
        <v>495</v>
      </c>
      <c r="C154" s="30">
        <v>32.9</v>
      </c>
    </row>
    <row r="155" spans="1:3" x14ac:dyDescent="0.35">
      <c r="A155" s="35" t="s">
        <v>498</v>
      </c>
      <c r="B155" s="31" t="s">
        <v>497</v>
      </c>
      <c r="C155" s="31">
        <v>35.44</v>
      </c>
    </row>
    <row r="156" spans="1:3" x14ac:dyDescent="0.35">
      <c r="A156" s="34" t="s">
        <v>500</v>
      </c>
      <c r="B156" s="30" t="s">
        <v>499</v>
      </c>
      <c r="C156" s="30">
        <v>70.11</v>
      </c>
    </row>
  </sheetData>
  <sortState xmlns:xlrd2="http://schemas.microsoft.com/office/spreadsheetml/2017/richdata2" ref="A2:C152">
    <sortCondition ref="B1:B1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0648-0176-4B10-A89B-F920DA57DBCC}">
  <sheetPr codeName="Sheet2"/>
  <dimension ref="A1:I332"/>
  <sheetViews>
    <sheetView topLeftCell="A112" zoomScale="94" zoomScaleNormal="94" workbookViewId="0">
      <selection sqref="A1:A130"/>
    </sheetView>
  </sheetViews>
  <sheetFormatPr defaultRowHeight="12.5" x14ac:dyDescent="0.25"/>
  <cols>
    <col min="1" max="1" width="40.81640625" style="1" customWidth="1"/>
    <col min="2" max="2" width="18.26953125" style="17" bestFit="1" customWidth="1"/>
    <col min="3" max="3" width="20.453125" style="17" bestFit="1" customWidth="1"/>
    <col min="4" max="4" width="12.54296875" style="43" bestFit="1" customWidth="1"/>
    <col min="5" max="5" width="17.26953125" style="17" bestFit="1" customWidth="1"/>
    <col min="6" max="6" width="15.54296875" style="17" bestFit="1" customWidth="1"/>
    <col min="7" max="7" width="10.08984375" style="1" bestFit="1" customWidth="1"/>
    <col min="8" max="8" width="13.90625" style="41" bestFit="1" customWidth="1"/>
    <col min="9" max="9" width="16.54296875" style="41" customWidth="1"/>
    <col min="10" max="16384" width="8.7265625" style="1"/>
  </cols>
  <sheetData>
    <row r="1" spans="1:9" ht="39" x14ac:dyDescent="0.25">
      <c r="A1" s="44" t="s">
        <v>18</v>
      </c>
      <c r="B1" s="45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</row>
    <row r="2" spans="1:9" ht="14.5" x14ac:dyDescent="0.35">
      <c r="A2" s="58" t="s">
        <v>191</v>
      </c>
      <c r="B2" s="50">
        <v>980973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6.2104307861515198E-4</v>
      </c>
      <c r="H2" s="41">
        <f>G2*E2</f>
        <v>25014.363183771835</v>
      </c>
      <c r="I2" s="41">
        <f>G2*F2</f>
        <v>31460.541922565662</v>
      </c>
    </row>
    <row r="3" spans="1:9" ht="14.5" x14ac:dyDescent="0.35">
      <c r="A3" s="58" t="s">
        <v>193</v>
      </c>
      <c r="B3" s="50">
        <v>0</v>
      </c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>G3*E3</f>
        <v>0</v>
      </c>
      <c r="I3" s="41">
        <f>G3*F3</f>
        <v>0</v>
      </c>
    </row>
    <row r="4" spans="1:9" ht="14.5" x14ac:dyDescent="0.35">
      <c r="A4" s="60" t="s">
        <v>195</v>
      </c>
      <c r="B4" s="53">
        <v>705935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4:G35" si="0">(B4*D4)/C4</f>
        <v>2.8716337274600225E-3</v>
      </c>
      <c r="H4" s="41">
        <f t="shared" ref="H4:H35" si="1">G4*E4</f>
        <v>76098.293777690604</v>
      </c>
      <c r="I4" s="41">
        <f t="shared" ref="I4:I35" si="2">G4*F4</f>
        <v>98209.873479132773</v>
      </c>
    </row>
    <row r="5" spans="1:9" ht="14.5" x14ac:dyDescent="0.35">
      <c r="A5" s="60" t="s">
        <v>199</v>
      </c>
      <c r="B5" s="53">
        <v>0</v>
      </c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ref="H5" si="3">G5*E5</f>
        <v>0</v>
      </c>
      <c r="I5" s="41">
        <f t="shared" ref="I5" si="4">G5*F5</f>
        <v>0</v>
      </c>
    </row>
    <row r="6" spans="1:9" ht="14.5" x14ac:dyDescent="0.35">
      <c r="A6" s="60" t="s">
        <v>201</v>
      </c>
      <c r="B6" s="53">
        <v>0</v>
      </c>
      <c r="C6" s="51">
        <f>VLOOKUP(A6,'Other data'!A:J,9,FALSE)*10^6</f>
        <v>0</v>
      </c>
      <c r="D6" s="43">
        <f>VLOOKUP(A6,'Other data'!A:J,10,FALSE)</f>
        <v>0</v>
      </c>
      <c r="G6" s="48"/>
    </row>
    <row r="7" spans="1:9" ht="14.5" x14ac:dyDescent="0.35">
      <c r="A7" s="60" t="s">
        <v>203</v>
      </c>
      <c r="B7" s="53">
        <v>488418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0"/>
        <v>1.1942674567432454E-3</v>
      </c>
      <c r="H7" s="41">
        <f t="shared" si="1"/>
        <v>15804.758770956509</v>
      </c>
      <c r="I7" s="41">
        <f t="shared" si="2"/>
        <v>15804.758770956509</v>
      </c>
    </row>
    <row r="8" spans="1:9" ht="14.5" x14ac:dyDescent="0.35">
      <c r="A8" s="59" t="s">
        <v>205</v>
      </c>
      <c r="B8" s="53">
        <v>29972922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0"/>
        <v>4.1454533408027579E-2</v>
      </c>
      <c r="H8" s="41">
        <f t="shared" si="1"/>
        <v>83363.242684073513</v>
      </c>
      <c r="I8" s="41">
        <f t="shared" si="2"/>
        <v>673033.25314656179</v>
      </c>
    </row>
    <row r="9" spans="1:9" ht="14.5" x14ac:dyDescent="0.35">
      <c r="A9" s="60" t="s">
        <v>207</v>
      </c>
      <c r="B9" s="53">
        <v>0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0"/>
        <v>0</v>
      </c>
      <c r="H9" s="41">
        <f t="shared" si="1"/>
        <v>0</v>
      </c>
      <c r="I9" s="41">
        <f t="shared" si="2"/>
        <v>0</v>
      </c>
    </row>
    <row r="10" spans="1:9" ht="14.5" x14ac:dyDescent="0.35">
      <c r="A10" s="59" t="s">
        <v>209</v>
      </c>
      <c r="B10" s="53"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0"/>
        <v>0</v>
      </c>
      <c r="H10" s="41">
        <f t="shared" si="1"/>
        <v>0</v>
      </c>
      <c r="I10" s="41">
        <f t="shared" si="2"/>
        <v>0</v>
      </c>
    </row>
    <row r="11" spans="1:9" ht="14.5" x14ac:dyDescent="0.35">
      <c r="A11" s="60" t="s">
        <v>211</v>
      </c>
      <c r="B11" s="53">
        <v>155603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0"/>
        <v>3.6518076901272155E-4</v>
      </c>
      <c r="H11" s="41">
        <f t="shared" si="1"/>
        <v>9133.7633562155061</v>
      </c>
      <c r="I11" s="41">
        <f t="shared" si="2"/>
        <v>16979.197078273341</v>
      </c>
    </row>
    <row r="12" spans="1:9" ht="14.5" x14ac:dyDescent="0.35">
      <c r="A12" s="59" t="s">
        <v>213</v>
      </c>
      <c r="B12" s="53">
        <v>4578393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0"/>
        <v>4.837956935691722E-3</v>
      </c>
      <c r="H12" s="41">
        <f t="shared" si="1"/>
        <v>248978.11935265994</v>
      </c>
      <c r="I12" s="41">
        <f t="shared" si="2"/>
        <v>451007.32578364073</v>
      </c>
    </row>
    <row r="13" spans="1:9" ht="14.5" x14ac:dyDescent="0.35">
      <c r="A13" s="60" t="s">
        <v>215</v>
      </c>
      <c r="B13" s="53">
        <v>39291153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0"/>
        <v>5.4906901404136788E-2</v>
      </c>
      <c r="H13" s="41">
        <f t="shared" si="1"/>
        <v>103110.82319175795</v>
      </c>
      <c r="I13" s="41">
        <f t="shared" si="2"/>
        <v>103110.82319175795</v>
      </c>
    </row>
    <row r="14" spans="1:9" ht="14.5" x14ac:dyDescent="0.35">
      <c r="A14" s="59" t="s">
        <v>217</v>
      </c>
      <c r="B14" s="53">
        <v>10484361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0"/>
        <v>2.4733467246954823E-2</v>
      </c>
      <c r="H14" s="41">
        <f t="shared" si="1"/>
        <v>25722.805936833018</v>
      </c>
      <c r="I14" s="41">
        <f t="shared" si="2"/>
        <v>631964.82162694272</v>
      </c>
    </row>
    <row r="15" spans="1:9" ht="14.5" x14ac:dyDescent="0.35">
      <c r="A15" s="60" t="s">
        <v>219</v>
      </c>
      <c r="B15" s="53">
        <v>229615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0"/>
        <v>3.7965273816192586E-4</v>
      </c>
      <c r="H15" s="41">
        <f t="shared" si="1"/>
        <v>349.62676240617549</v>
      </c>
      <c r="I15" s="41">
        <f t="shared" si="2"/>
        <v>349.62676240617549</v>
      </c>
    </row>
    <row r="16" spans="1:9" ht="14.5" x14ac:dyDescent="0.35">
      <c r="A16" s="59" t="s">
        <v>225</v>
      </c>
      <c r="B16" s="53">
        <v>3909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0"/>
        <v>1.1053476716036377E-4</v>
      </c>
      <c r="H16" s="41">
        <f t="shared" si="1"/>
        <v>0</v>
      </c>
      <c r="I16" s="41">
        <f t="shared" si="2"/>
        <v>0</v>
      </c>
    </row>
    <row r="17" spans="1:9" ht="14.5" x14ac:dyDescent="0.35">
      <c r="A17" s="60" t="s">
        <v>227</v>
      </c>
      <c r="B17" s="53">
        <v>2526486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0"/>
        <v>3.6187228587567684E-3</v>
      </c>
      <c r="H17" s="41">
        <f t="shared" si="1"/>
        <v>3948.1424380351145</v>
      </c>
      <c r="I17" s="41">
        <f t="shared" si="2"/>
        <v>3948.1424380351145</v>
      </c>
    </row>
    <row r="18" spans="1:9" x14ac:dyDescent="0.25">
      <c r="A18" s="52" t="s">
        <v>229</v>
      </c>
      <c r="B18" s="53">
        <v>294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0"/>
        <v>4.1811494696008047E-4</v>
      </c>
      <c r="H18" s="41">
        <f t="shared" si="1"/>
        <v>0</v>
      </c>
      <c r="I18" s="41">
        <f t="shared" si="2"/>
        <v>0</v>
      </c>
    </row>
    <row r="19" spans="1:9" x14ac:dyDescent="0.25">
      <c r="A19" s="52" t="s">
        <v>231</v>
      </c>
      <c r="B19" s="53">
        <v>7667522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0"/>
        <v>7.1864789181280576E-3</v>
      </c>
      <c r="H19" s="41">
        <f t="shared" si="1"/>
        <v>0</v>
      </c>
      <c r="I19" s="41">
        <f t="shared" si="2"/>
        <v>0</v>
      </c>
    </row>
    <row r="20" spans="1:9" ht="14.5" x14ac:dyDescent="0.35">
      <c r="A20" s="59" t="s">
        <v>233</v>
      </c>
      <c r="B20" s="53">
        <v>8569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0"/>
        <v>7.1735251798561145E-5</v>
      </c>
      <c r="H20" s="41">
        <f t="shared" si="1"/>
        <v>0</v>
      </c>
      <c r="I20" s="41">
        <f t="shared" si="2"/>
        <v>0</v>
      </c>
    </row>
    <row r="21" spans="1:9" ht="14.5" x14ac:dyDescent="0.35">
      <c r="A21" s="60" t="s">
        <v>235</v>
      </c>
      <c r="B21" s="53">
        <v>1653152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0"/>
        <v>5.8731421579926073E-3</v>
      </c>
      <c r="H21" s="41">
        <f t="shared" si="1"/>
        <v>2248.3739003492037</v>
      </c>
      <c r="I21" s="41">
        <f t="shared" si="2"/>
        <v>2248.3739003492037</v>
      </c>
    </row>
    <row r="22" spans="1:9" ht="14.5" x14ac:dyDescent="0.35">
      <c r="A22" s="59" t="s">
        <v>237</v>
      </c>
      <c r="B22" s="53">
        <v>14909266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0"/>
        <v>4.9118975961182608E-2</v>
      </c>
      <c r="H22" s="41">
        <f t="shared" si="1"/>
        <v>1596366.7187384348</v>
      </c>
      <c r="I22" s="41">
        <f t="shared" si="2"/>
        <v>16661156.64603314</v>
      </c>
    </row>
    <row r="23" spans="1:9" ht="14.5" x14ac:dyDescent="0.35">
      <c r="A23" s="60" t="s">
        <v>243</v>
      </c>
      <c r="B23" s="53">
        <v>0</v>
      </c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ref="H23:H24" si="5">G23*E23</f>
        <v>0</v>
      </c>
      <c r="I23" s="41">
        <f t="shared" ref="I23:I24" si="6">G23*F23</f>
        <v>0</v>
      </c>
    </row>
    <row r="24" spans="1:9" ht="14.5" x14ac:dyDescent="0.35">
      <c r="A24" s="59" t="s">
        <v>247</v>
      </c>
      <c r="B24" s="53">
        <v>0</v>
      </c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5"/>
        <v>0</v>
      </c>
      <c r="I24" s="41">
        <f t="shared" si="6"/>
        <v>0</v>
      </c>
    </row>
    <row r="25" spans="1:9" ht="14.5" x14ac:dyDescent="0.35">
      <c r="A25" s="60" t="s">
        <v>251</v>
      </c>
      <c r="B25" s="53">
        <v>58167452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0"/>
        <v>4.6290803660911969E-2</v>
      </c>
      <c r="H25" s="41">
        <f t="shared" si="1"/>
        <v>1219103.0325128625</v>
      </c>
      <c r="I25" s="41">
        <f t="shared" si="2"/>
        <v>6964439.8380832905</v>
      </c>
    </row>
    <row r="26" spans="1:9" ht="14.5" x14ac:dyDescent="0.35">
      <c r="A26" s="59" t="s">
        <v>253</v>
      </c>
      <c r="B26" s="53">
        <v>293174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0"/>
        <v>6.9341940642832819E-4</v>
      </c>
      <c r="H26" s="41">
        <f t="shared" si="1"/>
        <v>4.1688374714471088</v>
      </c>
      <c r="I26" s="41">
        <f t="shared" si="2"/>
        <v>14.493159013758488</v>
      </c>
    </row>
    <row r="27" spans="1:9" ht="14.5" x14ac:dyDescent="0.35">
      <c r="A27" s="60" t="s">
        <v>255</v>
      </c>
      <c r="B27" s="53">
        <v>38970128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0"/>
        <v>1.7710501022868985E-2</v>
      </c>
      <c r="H27" s="41">
        <f t="shared" si="1"/>
        <v>320560.06851392862</v>
      </c>
      <c r="I27" s="41">
        <f t="shared" si="2"/>
        <v>2863788.0153979147</v>
      </c>
    </row>
    <row r="28" spans="1:9" ht="14.5" x14ac:dyDescent="0.35">
      <c r="A28" s="59" t="s">
        <v>257</v>
      </c>
      <c r="B28" s="53">
        <v>552726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0"/>
        <v>4.5554457170745942E-4</v>
      </c>
      <c r="H28" s="41">
        <f t="shared" si="1"/>
        <v>2228.2411516138618</v>
      </c>
      <c r="I28" s="41">
        <f t="shared" si="2"/>
        <v>14259.310409323949</v>
      </c>
    </row>
    <row r="29" spans="1:9" ht="14.5" x14ac:dyDescent="0.35">
      <c r="A29" s="60" t="s">
        <v>259</v>
      </c>
      <c r="B29" s="53">
        <v>522547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0"/>
        <v>1.1830387120949294E-3</v>
      </c>
      <c r="H29" s="41">
        <f t="shared" si="1"/>
        <v>13213.294308259101</v>
      </c>
      <c r="I29" s="41">
        <f t="shared" si="2"/>
        <v>13213.294308259101</v>
      </c>
    </row>
    <row r="30" spans="1:9" ht="14.5" x14ac:dyDescent="0.35">
      <c r="A30" s="59" t="s">
        <v>261</v>
      </c>
      <c r="B30" s="53">
        <v>123763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0"/>
        <v>7.3944079958552112E-4</v>
      </c>
      <c r="H30" s="41">
        <f t="shared" si="1"/>
        <v>1278.7541650856217</v>
      </c>
      <c r="I30" s="41">
        <f t="shared" si="2"/>
        <v>61912.899731098354</v>
      </c>
    </row>
    <row r="31" spans="1:9" ht="14.5" x14ac:dyDescent="0.35">
      <c r="A31" s="60" t="s">
        <v>263</v>
      </c>
      <c r="B31" s="53">
        <v>9559298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0"/>
        <v>4.8442719303118144E-3</v>
      </c>
      <c r="H31" s="41">
        <f t="shared" si="1"/>
        <v>256746.41230652615</v>
      </c>
      <c r="I31" s="41">
        <f t="shared" si="2"/>
        <v>3124555.3950511203</v>
      </c>
    </row>
    <row r="32" spans="1:9" ht="14.5" x14ac:dyDescent="0.35">
      <c r="A32" s="59" t="s">
        <v>265</v>
      </c>
      <c r="B32" s="53">
        <v>110537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0"/>
        <v>1.3977984016475462E-3</v>
      </c>
      <c r="H32" s="41">
        <f t="shared" si="1"/>
        <v>1748.3662407807508</v>
      </c>
      <c r="I32" s="41">
        <f t="shared" si="2"/>
        <v>1748.3662407807508</v>
      </c>
    </row>
    <row r="33" spans="1:9" ht="14.5" x14ac:dyDescent="0.35">
      <c r="A33" s="60" t="s">
        <v>267</v>
      </c>
      <c r="B33" s="53">
        <v>724609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0"/>
        <v>1.3735243381560666E-3</v>
      </c>
      <c r="H33" s="41">
        <f t="shared" si="1"/>
        <v>24294.824322990251</v>
      </c>
      <c r="I33" s="41">
        <f t="shared" si="2"/>
        <v>58377.594602428697</v>
      </c>
    </row>
    <row r="34" spans="1:9" ht="14.5" x14ac:dyDescent="0.35">
      <c r="A34" s="60" t="s">
        <v>269</v>
      </c>
      <c r="B34" s="53">
        <v>0</v>
      </c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ref="H34" si="7">G34*E34</f>
        <v>0</v>
      </c>
      <c r="I34" s="41">
        <f t="shared" ref="I34" si="8">G34*F34</f>
        <v>0</v>
      </c>
    </row>
    <row r="35" spans="1:9" ht="14.5" x14ac:dyDescent="0.35">
      <c r="A35" s="60" t="s">
        <v>271</v>
      </c>
      <c r="B35" s="53">
        <v>4729238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0"/>
        <v>3.6627071061849769E-3</v>
      </c>
      <c r="H35" s="41">
        <f t="shared" si="1"/>
        <v>58654.591598446219</v>
      </c>
      <c r="I35" s="41">
        <f t="shared" si="2"/>
        <v>919390.76155191578</v>
      </c>
    </row>
    <row r="36" spans="1:9" ht="14.5" x14ac:dyDescent="0.35">
      <c r="A36" s="59" t="s">
        <v>273</v>
      </c>
      <c r="B36" s="53"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ref="H36:H77" si="9">G36*E36</f>
        <v>0</v>
      </c>
      <c r="I36" s="41">
        <f t="shared" ref="I36:I77" si="10">G36*F36</f>
        <v>0</v>
      </c>
    </row>
    <row r="37" spans="1:9" ht="14.5" x14ac:dyDescent="0.35">
      <c r="A37" s="60" t="s">
        <v>275</v>
      </c>
      <c r="B37" s="53">
        <v>6405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ref="G37:G77" si="11">(B37*D37)/C37</f>
        <v>2.3456668361663232E-5</v>
      </c>
      <c r="H37" s="41">
        <f t="shared" si="9"/>
        <v>46.469419274581988</v>
      </c>
      <c r="I37" s="41">
        <f t="shared" si="10"/>
        <v>46.469419274581988</v>
      </c>
    </row>
    <row r="38" spans="1:9" ht="14.5" x14ac:dyDescent="0.35">
      <c r="A38" s="59" t="s">
        <v>277</v>
      </c>
      <c r="B38" s="53">
        <v>3450810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ref="G38:G66" si="12">(B38*D38)/C38</f>
        <v>5.0528075507879945E-3</v>
      </c>
      <c r="H38" s="41">
        <f t="shared" ref="H38:H66" si="13">G38*E38</f>
        <v>6596.0612969874173</v>
      </c>
      <c r="I38" s="41">
        <f t="shared" ref="I38:I66" si="14">G38*F38</f>
        <v>6596.0612969874173</v>
      </c>
    </row>
    <row r="39" spans="1:9" ht="14.5" x14ac:dyDescent="0.35">
      <c r="A39" s="59" t="s">
        <v>279</v>
      </c>
      <c r="B39" s="95">
        <v>0</v>
      </c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ref="H39" si="15">G39*E39</f>
        <v>0</v>
      </c>
      <c r="I39" s="41">
        <f t="shared" ref="I39" si="16">G39*F39</f>
        <v>0</v>
      </c>
    </row>
    <row r="40" spans="1:9" ht="14.5" x14ac:dyDescent="0.35">
      <c r="A40" s="59" t="s">
        <v>1148</v>
      </c>
      <c r="B40" s="89">
        <v>2267691</v>
      </c>
      <c r="C40" s="90">
        <f>VLOOKUP(A40,'Other data'!A:J,9,FALSE)*10^6</f>
        <v>45559030000</v>
      </c>
      <c r="D40" s="91">
        <f>VLOOKUP(A40,'Other data'!A:J,10,FALSE)</f>
        <v>61.51</v>
      </c>
      <c r="E40" s="89">
        <f>VLOOKUP(A40,'Other data'!A:F,5,TRUE)*10^3</f>
        <v>4979500</v>
      </c>
      <c r="F40" s="89">
        <f>VLOOKUP(A40,'Other data'!A:F,4,TRUE)*10^3</f>
        <v>94979500</v>
      </c>
      <c r="G40" s="92">
        <f t="shared" si="12"/>
        <v>3.0616471292299243E-3</v>
      </c>
      <c r="H40" s="93">
        <f t="shared" si="13"/>
        <v>15245.471880000408</v>
      </c>
      <c r="I40" s="93">
        <f t="shared" si="14"/>
        <v>290793.71351069357</v>
      </c>
    </row>
    <row r="41" spans="1:9" ht="14.5" x14ac:dyDescent="0.35">
      <c r="A41" s="59" t="s">
        <v>281</v>
      </c>
      <c r="B41" s="53">
        <v>753004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12"/>
        <v>3.2831953378855629E-3</v>
      </c>
      <c r="H41" s="41">
        <f t="shared" si="13"/>
        <v>7096.1900578596997</v>
      </c>
      <c r="I41" s="41">
        <f t="shared" si="14"/>
        <v>155137.44432671316</v>
      </c>
    </row>
    <row r="42" spans="1:9" ht="14.5" x14ac:dyDescent="0.35">
      <c r="A42" s="60" t="s">
        <v>283</v>
      </c>
      <c r="B42" s="53">
        <v>6673424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12"/>
        <v>4.31828346531143E-3</v>
      </c>
      <c r="H42" s="41">
        <f t="shared" si="13"/>
        <v>145288.78969375743</v>
      </c>
      <c r="I42" s="41">
        <f t="shared" si="14"/>
        <v>271725.11107793386</v>
      </c>
    </row>
    <row r="43" spans="1:9" ht="14.5" x14ac:dyDescent="0.35">
      <c r="A43" s="59" t="s">
        <v>285</v>
      </c>
      <c r="B43" s="53">
        <v>624945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12"/>
        <v>1.6936020664689399E-3</v>
      </c>
      <c r="H43" s="41">
        <f t="shared" si="13"/>
        <v>46198.077169139746</v>
      </c>
      <c r="I43" s="41">
        <f t="shared" si="14"/>
        <v>90565.370504426566</v>
      </c>
    </row>
    <row r="44" spans="1:9" ht="14.5" x14ac:dyDescent="0.35">
      <c r="A44" s="60" t="s">
        <v>287</v>
      </c>
      <c r="B44" s="53">
        <v>8770210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12"/>
        <v>5.6375475857153292E-3</v>
      </c>
      <c r="H44" s="41">
        <f t="shared" si="13"/>
        <v>446606.51974036836</v>
      </c>
      <c r="I44" s="41">
        <f t="shared" si="14"/>
        <v>664148.20597795153</v>
      </c>
    </row>
    <row r="45" spans="1:9" ht="14.5" x14ac:dyDescent="0.35">
      <c r="A45" s="59" t="s">
        <v>289</v>
      </c>
      <c r="B45" s="53">
        <v>0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12"/>
        <v>0</v>
      </c>
      <c r="H45" s="41">
        <f t="shared" si="13"/>
        <v>0</v>
      </c>
      <c r="I45" s="41">
        <f t="shared" si="14"/>
        <v>0</v>
      </c>
    </row>
    <row r="46" spans="1:9" ht="14.5" x14ac:dyDescent="0.35">
      <c r="A46" s="60" t="s">
        <v>291</v>
      </c>
      <c r="B46" s="53">
        <v>13073563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12"/>
        <v>1.9781258876970697E-2</v>
      </c>
      <c r="H46" s="41">
        <f t="shared" si="13"/>
        <v>295239.77908455278</v>
      </c>
      <c r="I46" s="41">
        <f t="shared" si="14"/>
        <v>469527.9013599999</v>
      </c>
    </row>
    <row r="47" spans="1:9" ht="14.5" x14ac:dyDescent="0.35">
      <c r="A47" s="59" t="s">
        <v>293</v>
      </c>
      <c r="B47" s="53">
        <v>135687444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12"/>
        <v>3.6209573075341644E-2</v>
      </c>
      <c r="H47" s="41">
        <f t="shared" si="13"/>
        <v>521707.52886952239</v>
      </c>
      <c r="I47" s="41">
        <f t="shared" si="14"/>
        <v>2480667.2304084967</v>
      </c>
    </row>
    <row r="48" spans="1:9" ht="14.5" x14ac:dyDescent="0.35">
      <c r="A48" s="60" t="s">
        <v>295</v>
      </c>
      <c r="B48" s="53">
        <v>989139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12"/>
        <v>3.5969102671780814E-5</v>
      </c>
      <c r="H48" s="41">
        <f t="shared" si="13"/>
        <v>2053.4637700988533</v>
      </c>
      <c r="I48" s="41">
        <f t="shared" si="14"/>
        <v>4779.9144508919971</v>
      </c>
    </row>
    <row r="49" spans="1:9" ht="14.5" x14ac:dyDescent="0.35">
      <c r="A49" s="59" t="s">
        <v>297</v>
      </c>
      <c r="B49" s="53">
        <v>994389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12"/>
        <v>3.7143126584756624E-3</v>
      </c>
      <c r="H49" s="41">
        <f t="shared" si="13"/>
        <v>114.02939861520215</v>
      </c>
      <c r="I49" s="41">
        <f t="shared" si="14"/>
        <v>11795.542709521162</v>
      </c>
    </row>
    <row r="50" spans="1:9" ht="14.5" x14ac:dyDescent="0.35">
      <c r="A50" s="60" t="s">
        <v>299</v>
      </c>
      <c r="B50" s="53">
        <v>3302313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12"/>
        <v>3.9293125612798309E-4</v>
      </c>
      <c r="H50" s="41">
        <f t="shared" si="13"/>
        <v>0</v>
      </c>
      <c r="I50" s="41">
        <f t="shared" si="14"/>
        <v>0</v>
      </c>
    </row>
    <row r="51" spans="1:9" ht="14.5" x14ac:dyDescent="0.35">
      <c r="A51" s="59" t="s">
        <v>301</v>
      </c>
      <c r="B51" s="53">
        <v>9041999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12"/>
        <v>5.299742693527415E-2</v>
      </c>
      <c r="H51" s="41">
        <f t="shared" si="13"/>
        <v>51007.532546135415</v>
      </c>
      <c r="I51" s="41">
        <f t="shared" si="14"/>
        <v>51011.083373740075</v>
      </c>
    </row>
    <row r="52" spans="1:9" ht="14.5" x14ac:dyDescent="0.35">
      <c r="A52" s="60" t="s">
        <v>303</v>
      </c>
      <c r="B52" s="53">
        <v>179573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12"/>
        <v>4.0919524514231946E-5</v>
      </c>
      <c r="H52" s="41">
        <f t="shared" si="13"/>
        <v>1644.2681487282205</v>
      </c>
      <c r="I52" s="41">
        <f t="shared" si="14"/>
        <v>8986.3356737433151</v>
      </c>
    </row>
    <row r="53" spans="1:9" ht="14.5" x14ac:dyDescent="0.35">
      <c r="A53" s="60" t="s">
        <v>307</v>
      </c>
      <c r="B53" s="53">
        <v>3599091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12"/>
        <v>6.1251908531033085E-3</v>
      </c>
      <c r="H53" s="41">
        <f t="shared" si="13"/>
        <v>33385.003608960949</v>
      </c>
      <c r="I53" s="41">
        <f t="shared" si="14"/>
        <v>708938.42798857798</v>
      </c>
    </row>
    <row r="54" spans="1:9" ht="14.5" x14ac:dyDescent="0.35">
      <c r="A54" s="59" t="s">
        <v>309</v>
      </c>
      <c r="B54" s="53">
        <v>626284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12"/>
        <v>1.2710224113394136E-3</v>
      </c>
      <c r="H54" s="41">
        <f t="shared" si="13"/>
        <v>893.50968983543839</v>
      </c>
      <c r="I54" s="41">
        <f t="shared" si="14"/>
        <v>129289.65163852033</v>
      </c>
    </row>
    <row r="55" spans="1:9" ht="14.5" x14ac:dyDescent="0.35">
      <c r="A55" s="60" t="s">
        <v>311</v>
      </c>
      <c r="B55" s="53">
        <v>18607854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12"/>
        <v>6.7267142695937879E-2</v>
      </c>
      <c r="H55" s="41">
        <f t="shared" si="13"/>
        <v>773572.14100328565</v>
      </c>
      <c r="I55" s="41">
        <f t="shared" si="14"/>
        <v>17122851.173250988</v>
      </c>
    </row>
    <row r="56" spans="1:9" ht="14.5" x14ac:dyDescent="0.35">
      <c r="A56" s="59" t="s">
        <v>313</v>
      </c>
      <c r="B56" s="53">
        <v>257386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12"/>
        <v>1.5678458989618922E-4</v>
      </c>
      <c r="H56" s="41">
        <f t="shared" si="13"/>
        <v>369.41506679045148</v>
      </c>
      <c r="I56" s="41">
        <f t="shared" si="14"/>
        <v>369.41506679045148</v>
      </c>
    </row>
    <row r="57" spans="1:9" ht="14.5" x14ac:dyDescent="0.35">
      <c r="A57" s="60" t="s">
        <v>315</v>
      </c>
      <c r="B57" s="53">
        <v>15882186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12"/>
        <v>3.6894041998177837E-3</v>
      </c>
      <c r="H57" s="41">
        <f t="shared" si="13"/>
        <v>387387.44098086731</v>
      </c>
      <c r="I57" s="41">
        <f t="shared" si="14"/>
        <v>3043758.4648496713</v>
      </c>
    </row>
    <row r="58" spans="1:9" ht="14.5" x14ac:dyDescent="0.35">
      <c r="A58" s="60" t="s">
        <v>319</v>
      </c>
      <c r="B58" s="53">
        <v>2206490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12"/>
        <v>2.002376881809805E-3</v>
      </c>
      <c r="H58" s="41">
        <f t="shared" si="13"/>
        <v>34861.882106529156</v>
      </c>
      <c r="I58" s="41">
        <f t="shared" si="14"/>
        <v>98598.339205287979</v>
      </c>
    </row>
    <row r="59" spans="1:9" ht="14.5" x14ac:dyDescent="0.35">
      <c r="A59" s="59" t="s">
        <v>321</v>
      </c>
      <c r="B59" s="53">
        <v>32275590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12"/>
        <v>2.9945605250779529E-2</v>
      </c>
      <c r="H59" s="41">
        <f t="shared" si="13"/>
        <v>267324.41807370883</v>
      </c>
      <c r="I59" s="41">
        <f t="shared" si="14"/>
        <v>3494562.2959502186</v>
      </c>
    </row>
    <row r="60" spans="1:9" ht="14.5" x14ac:dyDescent="0.35">
      <c r="A60" s="60" t="s">
        <v>323</v>
      </c>
      <c r="B60" s="53">
        <v>4150157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12"/>
        <v>3.0663551692647863E-2</v>
      </c>
      <c r="H60" s="41">
        <f t="shared" si="13"/>
        <v>1.5331775846323932</v>
      </c>
      <c r="I60" s="41">
        <f t="shared" si="14"/>
        <v>4.1089159268148139</v>
      </c>
    </row>
    <row r="61" spans="1:9" ht="14.5" x14ac:dyDescent="0.35">
      <c r="A61" s="59" t="s">
        <v>325</v>
      </c>
      <c r="B61" s="53">
        <v>84539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12"/>
        <v>5.2628776479168816E-4</v>
      </c>
      <c r="H61" s="41">
        <f t="shared" si="13"/>
        <v>0</v>
      </c>
      <c r="I61" s="41">
        <f t="shared" si="14"/>
        <v>0</v>
      </c>
    </row>
    <row r="62" spans="1:9" ht="14.5" x14ac:dyDescent="0.35">
      <c r="A62" s="60" t="s">
        <v>327</v>
      </c>
      <c r="B62" s="53">
        <v>12522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12"/>
        <v>1.125337868786418E-5</v>
      </c>
      <c r="H62" s="41">
        <f t="shared" si="13"/>
        <v>39.364509957586598</v>
      </c>
      <c r="I62" s="41">
        <f t="shared" si="14"/>
        <v>566.53242185756915</v>
      </c>
    </row>
    <row r="63" spans="1:9" ht="14.5" x14ac:dyDescent="0.35">
      <c r="A63" s="59" t="s">
        <v>329</v>
      </c>
      <c r="B63" s="53">
        <v>697781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12"/>
        <v>3.5700218684296616E-3</v>
      </c>
      <c r="H63" s="41">
        <f t="shared" si="13"/>
        <v>96522.681256732758</v>
      </c>
      <c r="I63" s="41">
        <f t="shared" si="14"/>
        <v>1317827.1624465201</v>
      </c>
    </row>
    <row r="64" spans="1:9" ht="14.5" x14ac:dyDescent="0.35">
      <c r="A64" s="60" t="s">
        <v>331</v>
      </c>
      <c r="B64" s="53">
        <v>1228722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12"/>
        <v>1.1440939383398762E-3</v>
      </c>
      <c r="H64" s="41">
        <f t="shared" si="13"/>
        <v>4264.0770073866224</v>
      </c>
      <c r="I64" s="41">
        <f t="shared" si="14"/>
        <v>4466.9729145996926</v>
      </c>
    </row>
    <row r="65" spans="1:9" ht="14.5" x14ac:dyDescent="0.35">
      <c r="A65" s="60" t="s">
        <v>335</v>
      </c>
      <c r="B65" s="53">
        <v>1283661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12"/>
        <v>3.5887947762038978E-3</v>
      </c>
      <c r="H65" s="41">
        <f t="shared" si="13"/>
        <v>9571.0752188857805</v>
      </c>
      <c r="I65" s="41">
        <f t="shared" si="14"/>
        <v>182714.63965129809</v>
      </c>
    </row>
    <row r="66" spans="1:9" ht="14.5" x14ac:dyDescent="0.35">
      <c r="A66" s="59" t="s">
        <v>337</v>
      </c>
      <c r="B66" s="53">
        <v>10155689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12"/>
        <v>1.7093807437887173E-2</v>
      </c>
      <c r="H66" s="41">
        <f t="shared" si="13"/>
        <v>255210.5450476555</v>
      </c>
      <c r="I66" s="41">
        <f t="shared" si="14"/>
        <v>255210.5450476555</v>
      </c>
    </row>
    <row r="67" spans="1:9" ht="14.5" x14ac:dyDescent="0.35">
      <c r="A67" s="60" t="s">
        <v>341</v>
      </c>
      <c r="B67" s="53">
        <v>0</v>
      </c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si="9"/>
        <v>0</v>
      </c>
      <c r="I67" s="41">
        <f t="shared" si="10"/>
        <v>0</v>
      </c>
    </row>
    <row r="68" spans="1:9" ht="14.5" x14ac:dyDescent="0.35">
      <c r="A68" s="59" t="s">
        <v>345</v>
      </c>
      <c r="B68" s="53">
        <v>0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9"/>
        <v>0</v>
      </c>
      <c r="I68" s="41">
        <f t="shared" si="10"/>
        <v>0</v>
      </c>
    </row>
    <row r="69" spans="1:9" ht="14.5" x14ac:dyDescent="0.35">
      <c r="A69" s="59" t="s">
        <v>349</v>
      </c>
      <c r="B69" s="53">
        <v>0</v>
      </c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ref="H69" si="17">G69*E69</f>
        <v>0</v>
      </c>
      <c r="I69" s="41">
        <f t="shared" ref="I69" si="18">G69*F69</f>
        <v>0</v>
      </c>
    </row>
    <row r="70" spans="1:9" ht="14.5" x14ac:dyDescent="0.35">
      <c r="A70" s="60" t="s">
        <v>351</v>
      </c>
      <c r="B70" s="53">
        <v>1764911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si="11"/>
        <v>7.3573534965005289E-4</v>
      </c>
      <c r="H70" s="41">
        <f t="shared" si="9"/>
        <v>1665.4782251200279</v>
      </c>
      <c r="I70" s="41">
        <f t="shared" si="10"/>
        <v>3480.8904856745407</v>
      </c>
    </row>
    <row r="71" spans="1:9" ht="14.5" x14ac:dyDescent="0.35">
      <c r="A71" s="60" t="s">
        <v>353</v>
      </c>
      <c r="B71" s="53">
        <v>0</v>
      </c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ref="H71" si="19">G71*E71</f>
        <v>0</v>
      </c>
      <c r="I71" s="41">
        <f t="shared" ref="I71" si="20">G71*F71</f>
        <v>0</v>
      </c>
    </row>
    <row r="72" spans="1:9" ht="14.5" x14ac:dyDescent="0.35">
      <c r="A72" s="60" t="s">
        <v>355</v>
      </c>
      <c r="B72" s="53">
        <v>20821715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11"/>
        <v>5.7663816883171973E-2</v>
      </c>
      <c r="H72" s="41">
        <f t="shared" si="9"/>
        <v>99944.772664053919</v>
      </c>
      <c r="I72" s="41">
        <f t="shared" si="10"/>
        <v>100102.19488414498</v>
      </c>
    </row>
    <row r="73" spans="1:9" ht="14.5" x14ac:dyDescent="0.35">
      <c r="A73" s="59" t="s">
        <v>357</v>
      </c>
      <c r="B73" s="53">
        <v>6527849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11"/>
        <v>1.6092633632905663E-3</v>
      </c>
      <c r="H73" s="41">
        <f t="shared" si="9"/>
        <v>28966.740539230195</v>
      </c>
      <c r="I73" s="41">
        <f t="shared" si="10"/>
        <v>28966.740539230195</v>
      </c>
    </row>
    <row r="74" spans="1:9" ht="14.5" x14ac:dyDescent="0.35">
      <c r="A74" s="59" t="s">
        <v>359</v>
      </c>
      <c r="B74" s="53">
        <v>0</v>
      </c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ref="H74" si="21">G74*E74</f>
        <v>0</v>
      </c>
      <c r="I74" s="41">
        <f t="shared" ref="I74" si="22">G74*F74</f>
        <v>0</v>
      </c>
    </row>
    <row r="75" spans="1:9" ht="14.5" x14ac:dyDescent="0.35">
      <c r="A75" s="59" t="s">
        <v>361</v>
      </c>
      <c r="B75" s="53">
        <v>0</v>
      </c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ref="H75" si="23">G75*E75</f>
        <v>0</v>
      </c>
      <c r="I75" s="41">
        <f t="shared" ref="I75" si="24">G75*F75</f>
        <v>0</v>
      </c>
    </row>
    <row r="76" spans="1:9" ht="14.5" x14ac:dyDescent="0.35">
      <c r="A76" s="59" t="s">
        <v>365</v>
      </c>
      <c r="B76" s="53">
        <v>1547902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11"/>
        <v>1.8313435062724238E-3</v>
      </c>
      <c r="H76" s="41">
        <f t="shared" si="9"/>
        <v>6153.3141810753441</v>
      </c>
      <c r="I76" s="41">
        <f t="shared" si="10"/>
        <v>83161.308619830757</v>
      </c>
    </row>
    <row r="77" spans="1:9" ht="14.5" x14ac:dyDescent="0.35">
      <c r="A77" s="60" t="s">
        <v>367</v>
      </c>
      <c r="B77" s="53">
        <v>3218332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11"/>
        <v>4.9059797663612483E-3</v>
      </c>
      <c r="H77" s="41">
        <f t="shared" si="9"/>
        <v>198201.58256099443</v>
      </c>
      <c r="I77" s="41">
        <f t="shared" si="10"/>
        <v>2484388.153685336</v>
      </c>
    </row>
    <row r="78" spans="1:9" ht="14.5" x14ac:dyDescent="0.35">
      <c r="A78" s="59" t="s">
        <v>369</v>
      </c>
      <c r="B78" s="53">
        <v>3397673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ref="G78:G113" si="25">(B78*D78)/C78</f>
        <v>8.995399351637668E-3</v>
      </c>
      <c r="H78" s="41">
        <f t="shared" ref="H78:H113" si="26">G78*E78</f>
        <v>21305.270534577801</v>
      </c>
      <c r="I78" s="41">
        <f t="shared" ref="I78:I113" si="27">G78*F78</f>
        <v>21449.556740178072</v>
      </c>
    </row>
    <row r="79" spans="1:9" ht="14.5" x14ac:dyDescent="0.35">
      <c r="A79" s="59" t="s">
        <v>375</v>
      </c>
      <c r="B79" s="53">
        <v>0</v>
      </c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ref="H79" si="28">G79*E79</f>
        <v>0</v>
      </c>
      <c r="I79" s="41">
        <f t="shared" ref="I79" si="29">G79*F79</f>
        <v>0</v>
      </c>
    </row>
    <row r="80" spans="1:9" ht="14.5" x14ac:dyDescent="0.35">
      <c r="A80" s="59" t="s">
        <v>377</v>
      </c>
      <c r="B80" s="53">
        <v>0</v>
      </c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ref="H80:H81" si="30">G80*E80</f>
        <v>0</v>
      </c>
      <c r="I80" s="41">
        <f t="shared" ref="I80:I81" si="31">G80*F80</f>
        <v>0</v>
      </c>
    </row>
    <row r="81" spans="1:9" ht="14.5" x14ac:dyDescent="0.35">
      <c r="A81" s="59" t="s">
        <v>381</v>
      </c>
      <c r="B81" s="53">
        <v>0</v>
      </c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30"/>
        <v>0</v>
      </c>
      <c r="I81" s="41">
        <f t="shared" si="31"/>
        <v>0</v>
      </c>
    </row>
    <row r="82" spans="1:9" ht="14.5" x14ac:dyDescent="0.35">
      <c r="A82" s="59" t="s">
        <v>385</v>
      </c>
      <c r="B82" s="53">
        <v>663393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25"/>
        <v>1.3908991968705575E-3</v>
      </c>
      <c r="H82" s="41">
        <f t="shared" si="26"/>
        <v>52241.385194613518</v>
      </c>
      <c r="I82" s="41">
        <f t="shared" si="27"/>
        <v>52244.767861460306</v>
      </c>
    </row>
    <row r="83" spans="1:9" ht="14.5" x14ac:dyDescent="0.35">
      <c r="A83" s="60" t="s">
        <v>387</v>
      </c>
      <c r="B83" s="53">
        <v>2106393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25"/>
        <v>8.6825002621649053E-3</v>
      </c>
      <c r="H83" s="41">
        <f t="shared" si="26"/>
        <v>3337.3881332712085</v>
      </c>
      <c r="I83" s="41">
        <f t="shared" si="27"/>
        <v>6557.9966380162987</v>
      </c>
    </row>
    <row r="84" spans="1:9" ht="14.5" x14ac:dyDescent="0.35">
      <c r="A84" s="59" t="s">
        <v>389</v>
      </c>
      <c r="B84" s="53">
        <v>190748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25"/>
        <v>1.7643823075282926E-3</v>
      </c>
      <c r="H84" s="41">
        <f t="shared" si="26"/>
        <v>697.68263833668277</v>
      </c>
      <c r="I84" s="41">
        <f t="shared" si="27"/>
        <v>697.68263833668277</v>
      </c>
    </row>
    <row r="85" spans="1:9" ht="14.5" x14ac:dyDescent="0.35">
      <c r="A85" s="60" t="s">
        <v>391</v>
      </c>
      <c r="B85" s="53">
        <v>919197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25"/>
        <v>6.6854654659032628E-4</v>
      </c>
      <c r="H85" s="41">
        <f t="shared" si="26"/>
        <v>15042.297298282341</v>
      </c>
      <c r="I85" s="41">
        <f t="shared" si="27"/>
        <v>160116.89790838314</v>
      </c>
    </row>
    <row r="86" spans="1:9" ht="14.5" x14ac:dyDescent="0.35">
      <c r="A86" s="59" t="s">
        <v>393</v>
      </c>
      <c r="B86" s="53">
        <v>129685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25"/>
        <v>4.1319221619548854E-4</v>
      </c>
      <c r="H86" s="41">
        <f t="shared" si="26"/>
        <v>4183.8604235306584</v>
      </c>
      <c r="I86" s="41">
        <f t="shared" si="27"/>
        <v>7747.2300960005514</v>
      </c>
    </row>
    <row r="87" spans="1:9" ht="14.5" x14ac:dyDescent="0.35">
      <c r="A87" s="60" t="s">
        <v>395</v>
      </c>
      <c r="B87" s="53">
        <v>835693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25"/>
        <v>1.2803889463389089E-3</v>
      </c>
      <c r="H87" s="41">
        <f t="shared" si="26"/>
        <v>8450.5670458367986</v>
      </c>
      <c r="I87" s="41">
        <f t="shared" si="27"/>
        <v>90779.576295428633</v>
      </c>
    </row>
    <row r="88" spans="1:9" ht="14.5" x14ac:dyDescent="0.35">
      <c r="A88" s="60" t="s">
        <v>403</v>
      </c>
      <c r="B88" s="53">
        <v>443015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>(B88*D88)/C88</f>
        <v>1.325585538045937E-3</v>
      </c>
      <c r="H88" s="41">
        <f t="shared" si="26"/>
        <v>4955.9852092898782</v>
      </c>
      <c r="I88" s="41">
        <f t="shared" si="27"/>
        <v>4955.9852092898782</v>
      </c>
    </row>
    <row r="89" spans="1:9" ht="14.5" x14ac:dyDescent="0.35">
      <c r="A89" s="60" t="s">
        <v>407</v>
      </c>
      <c r="B89" s="53">
        <v>32892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25"/>
        <v>1.37716833275078E-6</v>
      </c>
      <c r="H89" s="41">
        <f t="shared" si="26"/>
        <v>10.75553319026699</v>
      </c>
      <c r="I89" s="41">
        <f t="shared" si="27"/>
        <v>10.75553319026699</v>
      </c>
    </row>
    <row r="90" spans="1:9" ht="14.5" x14ac:dyDescent="0.35">
      <c r="A90" s="59" t="s">
        <v>409</v>
      </c>
      <c r="B90" s="53">
        <v>273357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25"/>
        <v>1.8456743348311327E-3</v>
      </c>
      <c r="H90" s="41">
        <f t="shared" si="26"/>
        <v>1034.4100266304431</v>
      </c>
      <c r="I90" s="41">
        <f t="shared" si="27"/>
        <v>1034.4100266304431</v>
      </c>
    </row>
    <row r="91" spans="1:9" ht="14.5" x14ac:dyDescent="0.35">
      <c r="A91" s="60" t="s">
        <v>411</v>
      </c>
      <c r="B91" s="53">
        <v>2672476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25"/>
        <v>6.8857424996807953E-3</v>
      </c>
      <c r="H91" s="41">
        <f t="shared" si="26"/>
        <v>4244.5093916532369</v>
      </c>
      <c r="I91" s="41">
        <f t="shared" si="27"/>
        <v>4244.5093916532369</v>
      </c>
    </row>
    <row r="92" spans="1:9" ht="14.5" x14ac:dyDescent="0.35">
      <c r="A92" s="60" t="s">
        <v>419</v>
      </c>
      <c r="B92" s="53">
        <v>381202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25"/>
        <v>1.6225377413968565E-3</v>
      </c>
      <c r="H92" s="41">
        <f t="shared" si="26"/>
        <v>1158.1366115919895</v>
      </c>
      <c r="I92" s="41">
        <f t="shared" si="27"/>
        <v>1158.1366115919895</v>
      </c>
    </row>
    <row r="93" spans="1:9" ht="14.5" x14ac:dyDescent="0.35">
      <c r="A93" s="60" t="s">
        <v>413</v>
      </c>
      <c r="B93" s="53">
        <v>0</v>
      </c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ref="H93" si="32">G93*E93</f>
        <v>0</v>
      </c>
      <c r="I93" s="41">
        <f t="shared" ref="I93" si="33">G93*F93</f>
        <v>0</v>
      </c>
    </row>
    <row r="94" spans="1:9" ht="14.5" x14ac:dyDescent="0.35">
      <c r="A94" s="60" t="s">
        <v>415</v>
      </c>
      <c r="B94" s="53">
        <v>40025601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25"/>
        <v>4.8242332475611042E-2</v>
      </c>
      <c r="H94" s="41">
        <f t="shared" si="26"/>
        <v>199709.26617261179</v>
      </c>
      <c r="I94" s="41">
        <f t="shared" si="27"/>
        <v>283335.41982578451</v>
      </c>
    </row>
    <row r="95" spans="1:9" ht="14.5" x14ac:dyDescent="0.35">
      <c r="A95" s="59" t="s">
        <v>417</v>
      </c>
      <c r="B95" s="53">
        <v>93159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25"/>
        <v>4.2445409703803635E-6</v>
      </c>
      <c r="H95" s="41">
        <f t="shared" si="26"/>
        <v>203.3235083752046</v>
      </c>
      <c r="I95" s="41">
        <f t="shared" si="27"/>
        <v>2084.8606078892935</v>
      </c>
    </row>
    <row r="96" spans="1:9" ht="14.5" x14ac:dyDescent="0.35">
      <c r="A96" s="59" t="s">
        <v>405</v>
      </c>
      <c r="B96" s="53">
        <v>676473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25"/>
        <v>1.2915401250827225E-4</v>
      </c>
      <c r="H96" s="41">
        <f t="shared" si="26"/>
        <v>522.99612909698487</v>
      </c>
      <c r="I96" s="41">
        <f t="shared" si="27"/>
        <v>5883.5591199013143</v>
      </c>
    </row>
    <row r="97" spans="1:9" ht="14.5" x14ac:dyDescent="0.35">
      <c r="A97" s="59" t="s">
        <v>421</v>
      </c>
      <c r="B97" s="53">
        <v>1148237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25"/>
        <v>1.833485700133308E-3</v>
      </c>
      <c r="H97" s="41">
        <f t="shared" si="26"/>
        <v>57204.753844159211</v>
      </c>
      <c r="I97" s="41">
        <f t="shared" si="27"/>
        <v>706258.69169135031</v>
      </c>
    </row>
    <row r="98" spans="1:9" ht="14.5" x14ac:dyDescent="0.35">
      <c r="A98" s="60" t="s">
        <v>423</v>
      </c>
      <c r="B98" s="53">
        <v>619425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25"/>
        <v>2.4116096264750241E-3</v>
      </c>
      <c r="H98" s="41">
        <f t="shared" si="26"/>
        <v>8079.239520477543</v>
      </c>
      <c r="I98" s="41">
        <f t="shared" si="27"/>
        <v>398759.99900943146</v>
      </c>
    </row>
    <row r="99" spans="1:9" ht="14.5" x14ac:dyDescent="0.35">
      <c r="A99" s="59" t="s">
        <v>425</v>
      </c>
      <c r="B99" s="53">
        <v>431459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25"/>
        <v>2.6805705292573735E-4</v>
      </c>
      <c r="H99" s="41">
        <f t="shared" si="26"/>
        <v>531.82519300466288</v>
      </c>
      <c r="I99" s="41">
        <f t="shared" si="27"/>
        <v>531.82519300466288</v>
      </c>
    </row>
    <row r="100" spans="1:9" ht="14.5" x14ac:dyDescent="0.35">
      <c r="A100" s="60" t="s">
        <v>431</v>
      </c>
      <c r="B100" s="53">
        <v>575326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25"/>
        <v>6.9905981554060589E-4</v>
      </c>
      <c r="H100" s="41">
        <f t="shared" si="26"/>
        <v>2005.3306765177531</v>
      </c>
      <c r="I100" s="41">
        <f t="shared" si="27"/>
        <v>2005.3306765177531</v>
      </c>
    </row>
    <row r="101" spans="1:9" ht="14.5" x14ac:dyDescent="0.35">
      <c r="A101" s="60" t="s">
        <v>435</v>
      </c>
      <c r="B101" s="53">
        <v>19235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25"/>
        <v>2.5806787721964646E-5</v>
      </c>
      <c r="H101" s="41">
        <f t="shared" si="26"/>
        <v>2206.4803502279774</v>
      </c>
      <c r="I101" s="41">
        <f t="shared" si="27"/>
        <v>2776.810358883396</v>
      </c>
    </row>
    <row r="102" spans="1:9" ht="14.5" x14ac:dyDescent="0.35">
      <c r="A102" s="60" t="s">
        <v>439</v>
      </c>
      <c r="B102" s="53">
        <v>3984581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25"/>
        <v>2.4697987930182891E-3</v>
      </c>
      <c r="H102" s="41">
        <f t="shared" si="26"/>
        <v>4653.1009260464571</v>
      </c>
      <c r="I102" s="41">
        <f t="shared" si="27"/>
        <v>90723.119063940816</v>
      </c>
    </row>
    <row r="103" spans="1:9" ht="14.5" x14ac:dyDescent="0.35">
      <c r="A103" s="59" t="s">
        <v>441</v>
      </c>
      <c r="B103" s="53">
        <v>1324822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25"/>
        <v>2.9159798977542429E-3</v>
      </c>
      <c r="H103" s="41">
        <f t="shared" si="26"/>
        <v>694.57474772546959</v>
      </c>
      <c r="I103" s="41">
        <f t="shared" si="27"/>
        <v>694.57474772546959</v>
      </c>
    </row>
    <row r="104" spans="1:9" ht="14.5" x14ac:dyDescent="0.35">
      <c r="A104" s="60" t="s">
        <v>443</v>
      </c>
      <c r="B104" s="53">
        <v>1642770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25"/>
        <v>1.5750245593441391E-3</v>
      </c>
      <c r="H104" s="41">
        <f t="shared" si="26"/>
        <v>11699.926611853038</v>
      </c>
      <c r="I104" s="41">
        <f t="shared" si="27"/>
        <v>116674.2062498747</v>
      </c>
    </row>
    <row r="105" spans="1:9" ht="14.5" x14ac:dyDescent="0.35">
      <c r="A105" s="59" t="s">
        <v>445</v>
      </c>
      <c r="B105" s="53">
        <v>10327464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25"/>
        <v>9.9282402935934419E-2</v>
      </c>
      <c r="H105" s="41">
        <f t="shared" si="26"/>
        <v>5857661.7732201312</v>
      </c>
      <c r="I105" s="41">
        <f t="shared" si="27"/>
        <v>125368854.30735119</v>
      </c>
    </row>
    <row r="106" spans="1:9" ht="14.5" x14ac:dyDescent="0.35">
      <c r="A106" s="60" t="s">
        <v>447</v>
      </c>
      <c r="B106" s="53">
        <v>3397802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25"/>
        <v>1.7353331543433312E-3</v>
      </c>
      <c r="H106" s="41">
        <f t="shared" si="26"/>
        <v>147696.74008789938</v>
      </c>
      <c r="I106" s="41">
        <f t="shared" si="27"/>
        <v>214537.95719559811</v>
      </c>
    </row>
    <row r="107" spans="1:9" ht="14.5" x14ac:dyDescent="0.35">
      <c r="A107" s="59" t="s">
        <v>449</v>
      </c>
      <c r="B107" s="53">
        <v>1262040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25"/>
        <v>6.7414230786477997E-4</v>
      </c>
      <c r="H107" s="41">
        <f t="shared" si="26"/>
        <v>868.03237702976946</v>
      </c>
      <c r="I107" s="41">
        <f t="shared" si="27"/>
        <v>868.03237702976946</v>
      </c>
    </row>
    <row r="108" spans="1:9" ht="14.5" x14ac:dyDescent="0.35">
      <c r="A108" s="59" t="s">
        <v>451</v>
      </c>
      <c r="B108" s="53">
        <v>0</v>
      </c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ref="H108" si="34">G108*E108</f>
        <v>0</v>
      </c>
      <c r="I108" s="41">
        <f t="shared" ref="I108" si="35">G108*F108</f>
        <v>0</v>
      </c>
    </row>
    <row r="109" spans="1:9" ht="14.5" x14ac:dyDescent="0.35">
      <c r="A109" s="60" t="s">
        <v>455</v>
      </c>
      <c r="B109" s="53">
        <v>71504749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25"/>
        <v>4.3204599881889419E-2</v>
      </c>
      <c r="H109" s="41">
        <f t="shared" si="26"/>
        <v>1506798.4841333891</v>
      </c>
      <c r="I109" s="41">
        <f t="shared" si="27"/>
        <v>7685056.2672435762</v>
      </c>
    </row>
    <row r="110" spans="1:9" ht="14.5" x14ac:dyDescent="0.35">
      <c r="A110" s="59" t="s">
        <v>457</v>
      </c>
      <c r="B110" s="53">
        <v>1869543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25"/>
        <v>2.2610296965492904E-3</v>
      </c>
      <c r="H110" s="41">
        <f t="shared" si="26"/>
        <v>1208.0229462723548</v>
      </c>
      <c r="I110" s="41">
        <f t="shared" si="27"/>
        <v>1208.0229462723548</v>
      </c>
    </row>
    <row r="111" spans="1:9" ht="14.5" x14ac:dyDescent="0.35">
      <c r="A111" s="60" t="s">
        <v>459</v>
      </c>
      <c r="B111" s="53">
        <v>242501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25"/>
        <v>5.8841970433479E-4</v>
      </c>
      <c r="H111" s="41">
        <f t="shared" si="26"/>
        <v>6884.5105407170431</v>
      </c>
      <c r="I111" s="41">
        <f t="shared" si="27"/>
        <v>26066.992902031197</v>
      </c>
    </row>
    <row r="112" spans="1:9" ht="14.5" x14ac:dyDescent="0.35">
      <c r="A112" s="59" t="s">
        <v>461</v>
      </c>
      <c r="B112" s="53">
        <v>93138133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25"/>
        <v>4.3457620054310822E-2</v>
      </c>
      <c r="H112" s="41">
        <f t="shared" si="26"/>
        <v>1010217.0960534911</v>
      </c>
      <c r="I112" s="41">
        <f t="shared" si="27"/>
        <v>1163137.5078054022</v>
      </c>
    </row>
    <row r="113" spans="1:9" ht="14.5" x14ac:dyDescent="0.35">
      <c r="A113" s="60" t="s">
        <v>463</v>
      </c>
      <c r="B113" s="53">
        <v>19989285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25"/>
        <v>3.0834512765265797E-2</v>
      </c>
      <c r="H113" s="41">
        <f t="shared" si="26"/>
        <v>90406.791427759323</v>
      </c>
      <c r="I113" s="41">
        <f t="shared" si="27"/>
        <v>2231031.1711308067</v>
      </c>
    </row>
    <row r="114" spans="1:9" ht="14.5" x14ac:dyDescent="0.35">
      <c r="A114" s="60" t="s">
        <v>465</v>
      </c>
      <c r="B114" s="53">
        <v>0</v>
      </c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ref="H114:H115" si="36">G114*E114</f>
        <v>0</v>
      </c>
      <c r="I114" s="41">
        <f t="shared" ref="I114:I115" si="37">G114*F114</f>
        <v>0</v>
      </c>
    </row>
    <row r="115" spans="1:9" ht="14.5" x14ac:dyDescent="0.35">
      <c r="A115" s="60" t="s">
        <v>467</v>
      </c>
      <c r="B115" s="94">
        <v>2778579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ref="G115" si="38">(B115*D115)/C115</f>
        <v>1.6718530372780899E-2</v>
      </c>
      <c r="H115" s="41">
        <f t="shared" si="36"/>
        <v>0</v>
      </c>
      <c r="I115" s="41">
        <f t="shared" si="37"/>
        <v>2872.5110145297231</v>
      </c>
    </row>
    <row r="116" spans="1:9" ht="14.5" x14ac:dyDescent="0.35">
      <c r="A116" s="60" t="s">
        <v>471</v>
      </c>
      <c r="B116" s="53">
        <v>4780782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ref="G116:G130" si="39">(B116*D116)/C116</f>
        <v>1.6194694035137763E-3</v>
      </c>
      <c r="H116" s="41">
        <f t="shared" ref="H116:H130" si="40">G116*E116</f>
        <v>63742.315722302235</v>
      </c>
      <c r="I116" s="41">
        <f t="shared" ref="I116:I130" si="41">G116*F116</f>
        <v>790884.07789998781</v>
      </c>
    </row>
    <row r="117" spans="1:9" ht="14.5" x14ac:dyDescent="0.35">
      <c r="A117" s="59" t="s">
        <v>473</v>
      </c>
      <c r="B117" s="53">
        <v>5711467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39"/>
        <v>1.6417203291087631E-2</v>
      </c>
      <c r="H117" s="41">
        <f t="shared" si="40"/>
        <v>49461.257559290083</v>
      </c>
      <c r="I117" s="41">
        <f t="shared" si="41"/>
        <v>49461.257559290083</v>
      </c>
    </row>
    <row r="118" spans="1:9" ht="14.5" x14ac:dyDescent="0.35">
      <c r="A118" s="60" t="s">
        <v>475</v>
      </c>
      <c r="B118" s="53">
        <v>38041959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39"/>
        <v>6.0443401697234646E-2</v>
      </c>
      <c r="H118" s="41">
        <f t="shared" si="40"/>
        <v>619401.13298741914</v>
      </c>
      <c r="I118" s="41">
        <f t="shared" si="41"/>
        <v>838446.20743614645</v>
      </c>
    </row>
    <row r="119" spans="1:9" ht="14.5" x14ac:dyDescent="0.35">
      <c r="A119" s="60" t="s">
        <v>477</v>
      </c>
      <c r="B119" s="53">
        <v>0</v>
      </c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ref="H119" si="42">G119*E119</f>
        <v>0</v>
      </c>
      <c r="I119" s="41">
        <f t="shared" ref="I119" si="43">G119*F119</f>
        <v>0</v>
      </c>
    </row>
    <row r="120" spans="1:9" ht="14.5" x14ac:dyDescent="0.35">
      <c r="A120" s="60" t="s">
        <v>479</v>
      </c>
      <c r="B120" s="53">
        <v>1076752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39"/>
        <v>2.3974758522555795E-3</v>
      </c>
      <c r="H120" s="41">
        <f t="shared" si="40"/>
        <v>77505.599351718382</v>
      </c>
      <c r="I120" s="41">
        <f t="shared" si="41"/>
        <v>77505.599351718382</v>
      </c>
    </row>
    <row r="121" spans="1:9" ht="14.5" x14ac:dyDescent="0.35">
      <c r="A121" s="60" t="s">
        <v>481</v>
      </c>
      <c r="B121" s="53">
        <v>0</v>
      </c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ref="H121" si="44">G121*E121</f>
        <v>0</v>
      </c>
      <c r="I121" s="41">
        <f t="shared" ref="I121" si="45">G121*F121</f>
        <v>0</v>
      </c>
    </row>
    <row r="122" spans="1:9" ht="14.5" x14ac:dyDescent="0.35">
      <c r="A122" s="60" t="s">
        <v>483</v>
      </c>
      <c r="B122" s="53">
        <v>1822856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39"/>
        <v>8.6839357360437488E-3</v>
      </c>
      <c r="H122" s="41">
        <f t="shared" si="40"/>
        <v>7157.3606211974129</v>
      </c>
      <c r="I122" s="41">
        <f t="shared" si="41"/>
        <v>108607.4398575285</v>
      </c>
    </row>
    <row r="123" spans="1:9" ht="14.5" x14ac:dyDescent="0.35">
      <c r="A123" s="59" t="s">
        <v>485</v>
      </c>
      <c r="B123" s="53"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39"/>
        <v>0</v>
      </c>
      <c r="H123" s="41">
        <f t="shared" si="40"/>
        <v>0</v>
      </c>
      <c r="I123" s="41">
        <f t="shared" si="41"/>
        <v>0</v>
      </c>
    </row>
    <row r="124" spans="1:9" ht="14.5" x14ac:dyDescent="0.35">
      <c r="A124" s="60" t="s">
        <v>487</v>
      </c>
      <c r="B124" s="53">
        <v>398075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39"/>
        <v>3.9794956012356969E-4</v>
      </c>
      <c r="H124" s="41">
        <f t="shared" si="40"/>
        <v>37807.293467434167</v>
      </c>
      <c r="I124" s="41">
        <f t="shared" si="41"/>
        <v>38747.023497196766</v>
      </c>
    </row>
    <row r="125" spans="1:9" ht="14.5" x14ac:dyDescent="0.35">
      <c r="A125" s="60" t="s">
        <v>489</v>
      </c>
      <c r="B125" s="53">
        <v>0</v>
      </c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ref="H125" si="46">G125*E125</f>
        <v>0</v>
      </c>
      <c r="I125" s="41">
        <f t="shared" ref="I125" si="47">G125*F125</f>
        <v>0</v>
      </c>
    </row>
    <row r="126" spans="1:9" ht="14.5" x14ac:dyDescent="0.35">
      <c r="A126" s="60" t="s">
        <v>491</v>
      </c>
      <c r="B126" s="53">
        <v>543192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39"/>
        <v>1.0810837012026804E-3</v>
      </c>
      <c r="H126" s="41">
        <f t="shared" si="40"/>
        <v>20650.860860373599</v>
      </c>
      <c r="I126" s="41">
        <f t="shared" si="41"/>
        <v>20650.860860373599</v>
      </c>
    </row>
    <row r="127" spans="1:9" ht="14.5" x14ac:dyDescent="0.35">
      <c r="A127" s="59" t="s">
        <v>493</v>
      </c>
      <c r="B127" s="53">
        <v>4403349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39"/>
        <v>5.6226078469744168E-3</v>
      </c>
      <c r="H127" s="41">
        <f t="shared" si="40"/>
        <v>11567.008786246874</v>
      </c>
      <c r="I127" s="41">
        <f t="shared" si="41"/>
        <v>11567.008786246874</v>
      </c>
    </row>
    <row r="128" spans="1:9" ht="14.5" x14ac:dyDescent="0.35">
      <c r="A128" s="60" t="s">
        <v>495</v>
      </c>
      <c r="B128" s="53">
        <v>18413898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39"/>
        <v>9.2856654772524513E-3</v>
      </c>
      <c r="H128" s="41">
        <f t="shared" si="40"/>
        <v>128804.53010457626</v>
      </c>
      <c r="I128" s="41">
        <f t="shared" si="41"/>
        <v>334184.87913044594</v>
      </c>
    </row>
    <row r="129" spans="1:9" ht="14.5" x14ac:dyDescent="0.35">
      <c r="A129" s="59" t="s">
        <v>497</v>
      </c>
      <c r="B129" s="53">
        <v>1620784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39"/>
        <v>1.2157197524275431E-3</v>
      </c>
      <c r="H129" s="41">
        <f t="shared" si="40"/>
        <v>11638.328333939351</v>
      </c>
      <c r="I129" s="41">
        <f t="shared" si="41"/>
        <v>113546.03658117815</v>
      </c>
    </row>
    <row r="130" spans="1:9" ht="14.5" x14ac:dyDescent="0.35">
      <c r="A130" s="61" t="s">
        <v>499</v>
      </c>
      <c r="B130" s="53">
        <v>8670058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39"/>
        <v>9.4311824290439859E-3</v>
      </c>
      <c r="H130" s="41">
        <f t="shared" si="40"/>
        <v>364986.76000400225</v>
      </c>
      <c r="I130" s="41">
        <f t="shared" si="41"/>
        <v>593787.2457326093</v>
      </c>
    </row>
    <row r="131" spans="1:9" ht="14.5" x14ac:dyDescent="0.35">
      <c r="A131"/>
      <c r="B131" s="6"/>
      <c r="C131" s="6"/>
      <c r="D131" s="42"/>
    </row>
    <row r="132" spans="1:9" ht="14.5" x14ac:dyDescent="0.35">
      <c r="A132"/>
      <c r="B132" s="6"/>
      <c r="C132" s="6"/>
      <c r="D132" s="42"/>
      <c r="E132" s="17">
        <f t="shared" ref="E132:F132" si="48">SUM(E2:E130)</f>
        <v>1912403892</v>
      </c>
      <c r="F132" s="17">
        <f t="shared" si="48"/>
        <v>10037135974</v>
      </c>
      <c r="G132" s="47"/>
      <c r="H132" s="97">
        <f>SUM(H2:H130)</f>
        <v>18243786.90635094</v>
      </c>
      <c r="I132" s="97">
        <f>SUM(I2:I130)</f>
        <v>207907757.06247509</v>
      </c>
    </row>
    <row r="133" spans="1:9" ht="15" thickBot="1" x14ac:dyDescent="0.4">
      <c r="A133"/>
      <c r="B133" s="6"/>
      <c r="C133" s="6"/>
      <c r="D133" s="42"/>
    </row>
    <row r="134" spans="1:9" ht="15" thickBot="1" x14ac:dyDescent="0.4">
      <c r="A134"/>
      <c r="B134" s="6"/>
      <c r="C134" s="6"/>
      <c r="H134" s="57">
        <v>18375239</v>
      </c>
      <c r="I134" s="57">
        <v>207840895</v>
      </c>
    </row>
    <row r="135" spans="1:9" ht="14.5" x14ac:dyDescent="0.35">
      <c r="A135"/>
      <c r="B135" s="6"/>
      <c r="C135" s="6"/>
    </row>
    <row r="136" spans="1:9" ht="14.5" x14ac:dyDescent="0.35">
      <c r="A136"/>
      <c r="B136" s="6"/>
      <c r="C136" s="6"/>
      <c r="G136" s="1" t="s">
        <v>1129</v>
      </c>
      <c r="H136" s="41">
        <f>H134-H132</f>
        <v>131452.09364905953</v>
      </c>
      <c r="I136" s="41">
        <f>I134-I132</f>
        <v>-66862.062475085258</v>
      </c>
    </row>
    <row r="137" spans="1:9" ht="14.5" x14ac:dyDescent="0.35">
      <c r="A137"/>
      <c r="B137" s="6"/>
      <c r="C137" s="6"/>
    </row>
    <row r="138" spans="1:9" ht="14.5" x14ac:dyDescent="0.35">
      <c r="A138"/>
      <c r="B138" s="6"/>
      <c r="C138" s="6"/>
    </row>
    <row r="139" spans="1:9" ht="14.5" x14ac:dyDescent="0.35">
      <c r="A139"/>
      <c r="B139" s="6"/>
      <c r="C139" s="6"/>
    </row>
    <row r="140" spans="1:9" ht="14.5" x14ac:dyDescent="0.35">
      <c r="A140"/>
      <c r="B140" s="6"/>
      <c r="C140" s="6"/>
    </row>
    <row r="141" spans="1:9" ht="14.5" x14ac:dyDescent="0.35">
      <c r="A141"/>
      <c r="B141" s="6"/>
      <c r="C141" s="6"/>
    </row>
    <row r="142" spans="1:9" ht="14.5" x14ac:dyDescent="0.35">
      <c r="A142"/>
      <c r="B142" s="6"/>
      <c r="C142" s="6"/>
    </row>
    <row r="143" spans="1:9" ht="14.5" x14ac:dyDescent="0.35">
      <c r="A143"/>
      <c r="B143" s="6"/>
      <c r="C143" s="6"/>
    </row>
    <row r="144" spans="1:9" ht="14.5" x14ac:dyDescent="0.35">
      <c r="A144"/>
      <c r="B144" s="6"/>
      <c r="C144" s="6"/>
    </row>
    <row r="145" spans="1:3" ht="14.5" x14ac:dyDescent="0.35">
      <c r="A145"/>
      <c r="B145" s="6"/>
      <c r="C145" s="6"/>
    </row>
    <row r="146" spans="1:3" ht="14.5" x14ac:dyDescent="0.35">
      <c r="A146"/>
      <c r="B146" s="6"/>
      <c r="C146" s="6"/>
    </row>
    <row r="147" spans="1:3" ht="14.5" x14ac:dyDescent="0.35">
      <c r="A147"/>
      <c r="B147" s="6"/>
      <c r="C147" s="6"/>
    </row>
    <row r="148" spans="1:3" ht="14.5" x14ac:dyDescent="0.35">
      <c r="A148"/>
      <c r="B148" s="6"/>
      <c r="C148" s="6"/>
    </row>
    <row r="149" spans="1:3" ht="14.5" x14ac:dyDescent="0.35">
      <c r="A149"/>
      <c r="B149" s="6"/>
      <c r="C149" s="6"/>
    </row>
    <row r="150" spans="1:3" ht="14.5" x14ac:dyDescent="0.35">
      <c r="A150"/>
      <c r="B150" s="6"/>
      <c r="C150" s="6"/>
    </row>
    <row r="151" spans="1:3" ht="14.5" x14ac:dyDescent="0.35">
      <c r="A151"/>
      <c r="B151" s="6"/>
      <c r="C151" s="6"/>
    </row>
    <row r="152" spans="1:3" ht="14.5" x14ac:dyDescent="0.35">
      <c r="A152"/>
      <c r="B152" s="6"/>
      <c r="C152" s="6"/>
    </row>
    <row r="153" spans="1:3" ht="14.5" x14ac:dyDescent="0.35">
      <c r="A153"/>
      <c r="B153" s="6"/>
      <c r="C153" s="6"/>
    </row>
    <row r="154" spans="1:3" ht="14.5" x14ac:dyDescent="0.35">
      <c r="A154"/>
      <c r="B154" s="6"/>
      <c r="C154" s="6"/>
    </row>
    <row r="155" spans="1:3" ht="14.5" x14ac:dyDescent="0.35">
      <c r="A155"/>
      <c r="B155" s="6"/>
      <c r="C155" s="6"/>
    </row>
    <row r="156" spans="1:3" ht="14.5" x14ac:dyDescent="0.35">
      <c r="A156"/>
      <c r="B156" s="6"/>
      <c r="C156" s="6"/>
    </row>
    <row r="157" spans="1:3" ht="14.5" x14ac:dyDescent="0.35">
      <c r="A157"/>
      <c r="B157" s="6"/>
      <c r="C157" s="6"/>
    </row>
    <row r="158" spans="1:3" ht="14.5" x14ac:dyDescent="0.35">
      <c r="A158"/>
      <c r="B158" s="6"/>
      <c r="C158" s="6"/>
    </row>
    <row r="159" spans="1:3" ht="14.5" x14ac:dyDescent="0.35">
      <c r="A159"/>
      <c r="B159" s="6"/>
      <c r="C159" s="6"/>
    </row>
    <row r="160" spans="1:3" ht="14.5" x14ac:dyDescent="0.35">
      <c r="A160"/>
      <c r="B160" s="6"/>
      <c r="C160" s="6"/>
    </row>
    <row r="161" spans="1:3" ht="14.5" x14ac:dyDescent="0.35">
      <c r="A161"/>
      <c r="B161" s="6"/>
      <c r="C161" s="6"/>
    </row>
    <row r="162" spans="1:3" ht="14.5" x14ac:dyDescent="0.35">
      <c r="A162"/>
      <c r="B162" s="6"/>
      <c r="C162" s="6"/>
    </row>
    <row r="163" spans="1:3" ht="14.5" x14ac:dyDescent="0.35">
      <c r="A163"/>
      <c r="B163" s="6"/>
      <c r="C163" s="6"/>
    </row>
    <row r="164" spans="1:3" ht="14.5" x14ac:dyDescent="0.35">
      <c r="A164"/>
      <c r="B164" s="6"/>
      <c r="C164" s="6"/>
    </row>
    <row r="165" spans="1:3" ht="14.5" x14ac:dyDescent="0.35">
      <c r="A165"/>
      <c r="B165" s="6"/>
      <c r="C165" s="6"/>
    </row>
    <row r="166" spans="1:3" ht="14.5" x14ac:dyDescent="0.35">
      <c r="A166"/>
      <c r="B166" s="6"/>
      <c r="C166" s="6"/>
    </row>
    <row r="167" spans="1:3" ht="14.5" x14ac:dyDescent="0.35">
      <c r="A167"/>
      <c r="B167" s="6"/>
      <c r="C167" s="6"/>
    </row>
    <row r="168" spans="1:3" ht="14.5" x14ac:dyDescent="0.35">
      <c r="A168"/>
      <c r="B168" s="6"/>
      <c r="C168" s="6"/>
    </row>
    <row r="169" spans="1:3" ht="14.5" x14ac:dyDescent="0.35">
      <c r="A169"/>
      <c r="B169" s="6"/>
      <c r="C169" s="6"/>
    </row>
    <row r="170" spans="1:3" ht="14.5" x14ac:dyDescent="0.35">
      <c r="A170"/>
      <c r="B170" s="6"/>
      <c r="C170" s="6"/>
    </row>
    <row r="171" spans="1:3" ht="14.5" x14ac:dyDescent="0.35">
      <c r="A171"/>
      <c r="B171" s="6"/>
      <c r="C171" s="6"/>
    </row>
    <row r="172" spans="1:3" ht="14.5" x14ac:dyDescent="0.35">
      <c r="A172"/>
      <c r="B172" s="6"/>
      <c r="C172" s="6"/>
    </row>
    <row r="173" spans="1:3" ht="14.5" x14ac:dyDescent="0.35">
      <c r="A173"/>
      <c r="B173" s="6"/>
      <c r="C173" s="6"/>
    </row>
    <row r="174" spans="1:3" ht="14.5" x14ac:dyDescent="0.35">
      <c r="A174"/>
      <c r="B174" s="6"/>
      <c r="C174" s="6"/>
    </row>
    <row r="175" spans="1:3" ht="14.5" x14ac:dyDescent="0.35">
      <c r="A175"/>
      <c r="B175" s="6"/>
      <c r="C175" s="6"/>
    </row>
    <row r="176" spans="1:3" ht="14.5" x14ac:dyDescent="0.35">
      <c r="A176"/>
      <c r="B176" s="6"/>
      <c r="C176" s="6"/>
    </row>
    <row r="177" spans="1:3" ht="14.5" x14ac:dyDescent="0.35">
      <c r="A177"/>
      <c r="B177" s="6"/>
      <c r="C177" s="6"/>
    </row>
    <row r="178" spans="1:3" ht="14.5" x14ac:dyDescent="0.35">
      <c r="A178"/>
      <c r="B178" s="6"/>
      <c r="C178" s="6"/>
    </row>
    <row r="179" spans="1:3" ht="14.5" x14ac:dyDescent="0.35">
      <c r="A179"/>
      <c r="B179" s="6"/>
      <c r="C179" s="6"/>
    </row>
    <row r="180" spans="1:3" ht="14.5" x14ac:dyDescent="0.35">
      <c r="A180"/>
      <c r="B180" s="6"/>
      <c r="C180" s="6"/>
    </row>
    <row r="181" spans="1:3" ht="14.5" x14ac:dyDescent="0.35">
      <c r="A181"/>
      <c r="B181" s="6"/>
      <c r="C181" s="6"/>
    </row>
    <row r="182" spans="1:3" ht="14.5" x14ac:dyDescent="0.35">
      <c r="A182"/>
      <c r="B182" s="6"/>
      <c r="C182" s="6"/>
    </row>
    <row r="183" spans="1:3" ht="14.5" x14ac:dyDescent="0.35">
      <c r="A183"/>
      <c r="B183" s="6"/>
      <c r="C183" s="6"/>
    </row>
    <row r="184" spans="1:3" ht="14.5" x14ac:dyDescent="0.35">
      <c r="A184"/>
      <c r="B184" s="6"/>
      <c r="C184" s="6"/>
    </row>
    <row r="185" spans="1:3" ht="14.5" x14ac:dyDescent="0.35">
      <c r="A185"/>
      <c r="B185" s="6"/>
      <c r="C185" s="6"/>
    </row>
    <row r="186" spans="1:3" ht="14.5" x14ac:dyDescent="0.35">
      <c r="A186"/>
      <c r="B186" s="6"/>
      <c r="C186" s="6"/>
    </row>
    <row r="187" spans="1:3" ht="14.5" x14ac:dyDescent="0.35">
      <c r="A187"/>
      <c r="B187" s="6"/>
      <c r="C187" s="6"/>
    </row>
    <row r="188" spans="1:3" ht="14.5" x14ac:dyDescent="0.35">
      <c r="A188"/>
      <c r="B188" s="6"/>
      <c r="C188" s="6"/>
    </row>
    <row r="189" spans="1:3" ht="14.5" x14ac:dyDescent="0.35">
      <c r="A189"/>
      <c r="B189" s="6"/>
      <c r="C189" s="6"/>
    </row>
    <row r="190" spans="1:3" ht="14.5" x14ac:dyDescent="0.35">
      <c r="A190"/>
      <c r="B190" s="6"/>
      <c r="C190" s="6"/>
    </row>
    <row r="191" spans="1:3" ht="14.5" x14ac:dyDescent="0.35">
      <c r="A191"/>
      <c r="B191" s="6"/>
      <c r="C191" s="6"/>
    </row>
    <row r="192" spans="1:3" ht="14.5" x14ac:dyDescent="0.35">
      <c r="A192"/>
      <c r="B192" s="6"/>
      <c r="C192" s="6"/>
    </row>
    <row r="193" spans="1:3" ht="14.5" x14ac:dyDescent="0.35">
      <c r="A193"/>
      <c r="B193" s="6"/>
      <c r="C193" s="6"/>
    </row>
    <row r="194" spans="1:3" ht="14.5" x14ac:dyDescent="0.35">
      <c r="A194"/>
      <c r="B194" s="6"/>
      <c r="C194" s="6"/>
    </row>
    <row r="195" spans="1:3" ht="14.5" x14ac:dyDescent="0.35">
      <c r="A195"/>
      <c r="B195" s="6"/>
      <c r="C195" s="6"/>
    </row>
    <row r="196" spans="1:3" ht="14.5" x14ac:dyDescent="0.35">
      <c r="A196"/>
      <c r="B196" s="6"/>
      <c r="C196" s="6"/>
    </row>
    <row r="197" spans="1:3" ht="14.5" x14ac:dyDescent="0.35">
      <c r="A197"/>
      <c r="B197" s="6"/>
      <c r="C197" s="6"/>
    </row>
    <row r="198" spans="1:3" ht="14.5" x14ac:dyDescent="0.35">
      <c r="A198"/>
      <c r="B198" s="6"/>
      <c r="C198" s="6"/>
    </row>
    <row r="199" spans="1:3" ht="14.5" x14ac:dyDescent="0.35">
      <c r="A199"/>
      <c r="B199" s="6"/>
      <c r="C199" s="6"/>
    </row>
    <row r="200" spans="1:3" ht="14.5" x14ac:dyDescent="0.35">
      <c r="A200"/>
      <c r="B200" s="6"/>
      <c r="C200" s="6"/>
    </row>
    <row r="201" spans="1:3" ht="14.5" x14ac:dyDescent="0.35">
      <c r="A201"/>
      <c r="B201" s="6"/>
      <c r="C201" s="6"/>
    </row>
    <row r="202" spans="1:3" ht="14.5" x14ac:dyDescent="0.35">
      <c r="A202"/>
      <c r="B202" s="6"/>
      <c r="C202" s="6"/>
    </row>
    <row r="203" spans="1:3" ht="14.5" x14ac:dyDescent="0.35">
      <c r="A203"/>
      <c r="B203" s="6"/>
      <c r="C203" s="6"/>
    </row>
    <row r="204" spans="1:3" ht="14.5" x14ac:dyDescent="0.35">
      <c r="A204"/>
      <c r="B204" s="6"/>
      <c r="C204" s="6"/>
    </row>
    <row r="205" spans="1:3" ht="14.5" x14ac:dyDescent="0.35">
      <c r="A205"/>
      <c r="B205" s="6"/>
      <c r="C205" s="6"/>
    </row>
    <row r="206" spans="1:3" ht="14.5" x14ac:dyDescent="0.35">
      <c r="A206"/>
      <c r="B206" s="6"/>
      <c r="C206" s="6"/>
    </row>
    <row r="207" spans="1:3" ht="14.5" x14ac:dyDescent="0.35">
      <c r="A207"/>
      <c r="B207" s="6"/>
      <c r="C207" s="6"/>
    </row>
    <row r="208" spans="1:3" ht="14.5" x14ac:dyDescent="0.35">
      <c r="A208"/>
      <c r="B208" s="6"/>
      <c r="C208" s="6"/>
    </row>
    <row r="209" spans="1:3" ht="14.5" x14ac:dyDescent="0.35">
      <c r="A209"/>
      <c r="B209" s="6"/>
      <c r="C209" s="6"/>
    </row>
    <row r="210" spans="1:3" ht="14.5" x14ac:dyDescent="0.35">
      <c r="A210"/>
      <c r="B210" s="6"/>
      <c r="C210" s="6"/>
    </row>
    <row r="211" spans="1:3" ht="14.5" x14ac:dyDescent="0.35">
      <c r="A211"/>
      <c r="B211" s="6"/>
      <c r="C211" s="6"/>
    </row>
    <row r="212" spans="1:3" ht="14.5" x14ac:dyDescent="0.35">
      <c r="A212"/>
      <c r="B212" s="6"/>
      <c r="C212" s="6"/>
    </row>
    <row r="213" spans="1:3" ht="14.5" x14ac:dyDescent="0.35">
      <c r="A213"/>
      <c r="B213" s="6"/>
      <c r="C213" s="6"/>
    </row>
    <row r="214" spans="1:3" ht="14.5" x14ac:dyDescent="0.35">
      <c r="A214"/>
      <c r="B214" s="6"/>
      <c r="C214" s="6"/>
    </row>
    <row r="215" spans="1:3" ht="14.5" x14ac:dyDescent="0.35">
      <c r="A215"/>
      <c r="B215" s="6"/>
      <c r="C215" s="6"/>
    </row>
    <row r="216" spans="1:3" ht="14.5" x14ac:dyDescent="0.35">
      <c r="A216"/>
      <c r="B216" s="6"/>
      <c r="C216" s="6"/>
    </row>
    <row r="217" spans="1:3" ht="14.5" x14ac:dyDescent="0.35">
      <c r="A217"/>
      <c r="B217" s="6"/>
      <c r="C217" s="6"/>
    </row>
    <row r="218" spans="1:3" ht="14.5" x14ac:dyDescent="0.35">
      <c r="A218"/>
      <c r="B218" s="6"/>
      <c r="C218" s="6"/>
    </row>
    <row r="219" spans="1:3" ht="14.5" x14ac:dyDescent="0.35">
      <c r="A219"/>
      <c r="B219" s="6"/>
      <c r="C219" s="6"/>
    </row>
    <row r="220" spans="1:3" ht="14.5" x14ac:dyDescent="0.35">
      <c r="A220"/>
      <c r="B220" s="6"/>
      <c r="C220" s="6"/>
    </row>
    <row r="221" spans="1:3" ht="14.5" x14ac:dyDescent="0.35">
      <c r="A221"/>
      <c r="B221" s="6"/>
      <c r="C221" s="6"/>
    </row>
    <row r="222" spans="1:3" ht="14.5" x14ac:dyDescent="0.35">
      <c r="A222"/>
      <c r="B222" s="6"/>
      <c r="C222" s="6"/>
    </row>
    <row r="223" spans="1:3" ht="14.5" x14ac:dyDescent="0.35">
      <c r="A223"/>
      <c r="B223" s="6"/>
      <c r="C223" s="6"/>
    </row>
    <row r="224" spans="1:3" ht="14.5" x14ac:dyDescent="0.35">
      <c r="A224"/>
      <c r="B224" s="6"/>
      <c r="C224" s="6"/>
    </row>
    <row r="225" spans="1:3" ht="14.5" x14ac:dyDescent="0.35">
      <c r="A225"/>
      <c r="B225" s="6"/>
      <c r="C225" s="6"/>
    </row>
    <row r="226" spans="1:3" ht="14.5" x14ac:dyDescent="0.35">
      <c r="A226"/>
      <c r="B226" s="6"/>
      <c r="C226" s="6"/>
    </row>
    <row r="227" spans="1:3" ht="14.5" x14ac:dyDescent="0.35">
      <c r="A227"/>
      <c r="B227" s="6"/>
      <c r="C227" s="6"/>
    </row>
    <row r="228" spans="1:3" ht="14.5" x14ac:dyDescent="0.35">
      <c r="A228"/>
      <c r="B228" s="6"/>
      <c r="C228" s="6"/>
    </row>
    <row r="229" spans="1:3" ht="14.5" x14ac:dyDescent="0.35">
      <c r="A229"/>
      <c r="B229" s="6"/>
      <c r="C229" s="6"/>
    </row>
    <row r="230" spans="1:3" ht="14.5" x14ac:dyDescent="0.35">
      <c r="A230"/>
      <c r="B230" s="6"/>
      <c r="C230" s="6"/>
    </row>
    <row r="231" spans="1:3" ht="14.5" x14ac:dyDescent="0.35">
      <c r="A231"/>
      <c r="B231" s="6"/>
      <c r="C231" s="6"/>
    </row>
    <row r="232" spans="1:3" ht="14.5" x14ac:dyDescent="0.35">
      <c r="A232"/>
      <c r="B232" s="6"/>
      <c r="C232" s="6"/>
    </row>
    <row r="233" spans="1:3" ht="14.5" x14ac:dyDescent="0.35">
      <c r="A233"/>
      <c r="B233" s="6"/>
      <c r="C233" s="6"/>
    </row>
    <row r="234" spans="1:3" ht="14.5" x14ac:dyDescent="0.35">
      <c r="A234"/>
      <c r="B234" s="6"/>
      <c r="C234" s="6"/>
    </row>
    <row r="235" spans="1:3" ht="14.5" x14ac:dyDescent="0.35">
      <c r="A235"/>
      <c r="B235" s="6"/>
      <c r="C235" s="6"/>
    </row>
    <row r="236" spans="1:3" ht="14.5" x14ac:dyDescent="0.35">
      <c r="A236"/>
      <c r="B236" s="6"/>
      <c r="C236" s="6"/>
    </row>
    <row r="237" spans="1:3" ht="14.5" x14ac:dyDescent="0.35">
      <c r="A237"/>
      <c r="B237" s="6"/>
      <c r="C237" s="6"/>
    </row>
    <row r="238" spans="1:3" ht="14.5" x14ac:dyDescent="0.35">
      <c r="A238"/>
      <c r="B238" s="6"/>
      <c r="C238" s="6"/>
    </row>
    <row r="239" spans="1:3" ht="14.5" x14ac:dyDescent="0.35">
      <c r="A239"/>
      <c r="B239" s="6"/>
      <c r="C239" s="6"/>
    </row>
    <row r="240" spans="1:3" ht="14.5" x14ac:dyDescent="0.35">
      <c r="A240"/>
      <c r="B240" s="6"/>
      <c r="C240" s="6"/>
    </row>
    <row r="241" spans="1:3" ht="14.5" x14ac:dyDescent="0.35">
      <c r="A241"/>
      <c r="B241" s="6"/>
      <c r="C241" s="6"/>
    </row>
    <row r="242" spans="1:3" ht="14.5" x14ac:dyDescent="0.35">
      <c r="A242"/>
      <c r="B242" s="6"/>
      <c r="C242" s="6"/>
    </row>
    <row r="243" spans="1:3" ht="14.5" x14ac:dyDescent="0.35">
      <c r="A243"/>
      <c r="B243" s="6"/>
      <c r="C243" s="6"/>
    </row>
    <row r="244" spans="1:3" ht="14.5" x14ac:dyDescent="0.35">
      <c r="A244"/>
      <c r="B244" s="6"/>
      <c r="C244" s="6"/>
    </row>
    <row r="245" spans="1:3" ht="14.5" x14ac:dyDescent="0.35">
      <c r="A245"/>
      <c r="B245" s="6"/>
      <c r="C245" s="6"/>
    </row>
    <row r="246" spans="1:3" ht="14.5" x14ac:dyDescent="0.35">
      <c r="A246"/>
      <c r="B246" s="6"/>
      <c r="C246" s="6"/>
    </row>
    <row r="247" spans="1:3" ht="14.5" x14ac:dyDescent="0.35">
      <c r="A247"/>
      <c r="B247" s="6"/>
      <c r="C247" s="6"/>
    </row>
    <row r="248" spans="1:3" ht="14.5" x14ac:dyDescent="0.35">
      <c r="A248"/>
      <c r="B248" s="6"/>
      <c r="C248" s="6"/>
    </row>
    <row r="249" spans="1:3" ht="14.5" x14ac:dyDescent="0.35">
      <c r="A249"/>
      <c r="B249" s="6"/>
      <c r="C249" s="6"/>
    </row>
    <row r="250" spans="1:3" ht="14.5" x14ac:dyDescent="0.35">
      <c r="A250"/>
      <c r="B250" s="6"/>
      <c r="C250" s="6"/>
    </row>
    <row r="251" spans="1:3" ht="14.5" x14ac:dyDescent="0.35">
      <c r="A251"/>
      <c r="B251" s="6"/>
      <c r="C251" s="6"/>
    </row>
    <row r="252" spans="1:3" ht="14.5" x14ac:dyDescent="0.35">
      <c r="A252"/>
      <c r="B252" s="6"/>
      <c r="C252" s="6"/>
    </row>
    <row r="253" spans="1:3" ht="14.5" x14ac:dyDescent="0.35">
      <c r="A253"/>
      <c r="B253" s="6"/>
      <c r="C253" s="6"/>
    </row>
    <row r="254" spans="1:3" ht="14.5" x14ac:dyDescent="0.35">
      <c r="A254"/>
      <c r="B254" s="6"/>
      <c r="C254" s="6"/>
    </row>
    <row r="255" spans="1:3" ht="14.5" x14ac:dyDescent="0.35">
      <c r="A255"/>
      <c r="B255" s="6"/>
      <c r="C255" s="6"/>
    </row>
    <row r="256" spans="1:3" ht="14.5" x14ac:dyDescent="0.35">
      <c r="A256"/>
      <c r="B256" s="6"/>
      <c r="C256" s="6"/>
    </row>
    <row r="257" spans="1:3" ht="14.5" x14ac:dyDescent="0.35">
      <c r="A257"/>
      <c r="B257" s="6"/>
      <c r="C257" s="6"/>
    </row>
    <row r="258" spans="1:3" ht="14.5" x14ac:dyDescent="0.35">
      <c r="A258"/>
      <c r="B258" s="6"/>
      <c r="C258" s="6"/>
    </row>
    <row r="259" spans="1:3" ht="14.5" x14ac:dyDescent="0.35">
      <c r="A259"/>
      <c r="B259" s="6"/>
      <c r="C259" s="6"/>
    </row>
    <row r="260" spans="1:3" ht="14.5" x14ac:dyDescent="0.35">
      <c r="A260"/>
      <c r="B260" s="6"/>
      <c r="C260" s="6"/>
    </row>
    <row r="261" spans="1:3" ht="14.5" x14ac:dyDescent="0.35">
      <c r="A261"/>
      <c r="B261" s="6"/>
      <c r="C261" s="6"/>
    </row>
    <row r="262" spans="1:3" ht="14.5" x14ac:dyDescent="0.35">
      <c r="A262"/>
      <c r="B262" s="6"/>
      <c r="C262" s="6"/>
    </row>
    <row r="263" spans="1:3" ht="14.5" x14ac:dyDescent="0.35">
      <c r="A263"/>
      <c r="B263" s="6"/>
      <c r="C263" s="6"/>
    </row>
    <row r="264" spans="1:3" ht="14.5" x14ac:dyDescent="0.35">
      <c r="A264"/>
      <c r="B264" s="6"/>
      <c r="C264" s="6"/>
    </row>
    <row r="265" spans="1:3" ht="14.5" x14ac:dyDescent="0.35">
      <c r="A265"/>
      <c r="B265" s="6"/>
      <c r="C265" s="6"/>
    </row>
    <row r="266" spans="1:3" ht="14.5" x14ac:dyDescent="0.35">
      <c r="A266"/>
      <c r="B266" s="6"/>
      <c r="C266" s="6"/>
    </row>
    <row r="267" spans="1:3" ht="14.5" x14ac:dyDescent="0.35">
      <c r="A267"/>
      <c r="B267" s="6"/>
      <c r="C267" s="6"/>
    </row>
    <row r="268" spans="1:3" ht="14.5" x14ac:dyDescent="0.35">
      <c r="A268"/>
      <c r="B268" s="6"/>
      <c r="C268" s="6"/>
    </row>
    <row r="269" spans="1:3" ht="14.5" x14ac:dyDescent="0.35">
      <c r="A269"/>
      <c r="B269" s="6"/>
      <c r="C269" s="6"/>
    </row>
    <row r="270" spans="1:3" ht="14.5" x14ac:dyDescent="0.35">
      <c r="A270"/>
      <c r="B270" s="6"/>
      <c r="C270" s="6"/>
    </row>
    <row r="271" spans="1:3" ht="14.5" x14ac:dyDescent="0.35">
      <c r="A271"/>
      <c r="B271" s="6"/>
      <c r="C271" s="6"/>
    </row>
    <row r="272" spans="1:3" ht="14.5" x14ac:dyDescent="0.35">
      <c r="A272"/>
      <c r="B272" s="6"/>
      <c r="C272" s="6"/>
    </row>
    <row r="273" spans="1:3" ht="14.5" x14ac:dyDescent="0.35">
      <c r="A273"/>
      <c r="B273" s="6"/>
      <c r="C273" s="6"/>
    </row>
    <row r="274" spans="1:3" ht="14.5" x14ac:dyDescent="0.35">
      <c r="A274"/>
      <c r="B274" s="6"/>
      <c r="C274" s="6"/>
    </row>
    <row r="275" spans="1:3" ht="14.5" x14ac:dyDescent="0.35">
      <c r="A275"/>
      <c r="B275" s="6"/>
      <c r="C275" s="6"/>
    </row>
    <row r="276" spans="1:3" ht="14.5" x14ac:dyDescent="0.35">
      <c r="A276"/>
      <c r="B276" s="6"/>
      <c r="C276" s="6"/>
    </row>
    <row r="277" spans="1:3" ht="14.5" x14ac:dyDescent="0.35">
      <c r="A277"/>
      <c r="B277" s="6"/>
      <c r="C277" s="6"/>
    </row>
    <row r="278" spans="1:3" ht="14.5" x14ac:dyDescent="0.35">
      <c r="A278"/>
      <c r="B278" s="6"/>
      <c r="C278" s="6"/>
    </row>
    <row r="279" spans="1:3" ht="14.5" x14ac:dyDescent="0.35">
      <c r="A279"/>
      <c r="B279" s="6"/>
      <c r="C279" s="6"/>
    </row>
    <row r="280" spans="1:3" ht="14.5" x14ac:dyDescent="0.35">
      <c r="A280"/>
      <c r="B280" s="6"/>
      <c r="C280" s="6"/>
    </row>
    <row r="281" spans="1:3" ht="14.5" x14ac:dyDescent="0.35">
      <c r="A281"/>
      <c r="B281" s="6"/>
      <c r="C281" s="6"/>
    </row>
    <row r="282" spans="1:3" ht="14.5" x14ac:dyDescent="0.35">
      <c r="A282"/>
      <c r="B282" s="6"/>
      <c r="C282" s="6"/>
    </row>
    <row r="283" spans="1:3" ht="14.5" x14ac:dyDescent="0.35">
      <c r="A283"/>
      <c r="B283" s="6"/>
      <c r="C283" s="6"/>
    </row>
    <row r="284" spans="1:3" ht="14.5" x14ac:dyDescent="0.35">
      <c r="A284"/>
      <c r="B284" s="6"/>
      <c r="C284" s="6"/>
    </row>
    <row r="285" spans="1:3" ht="14.5" x14ac:dyDescent="0.35">
      <c r="A285"/>
      <c r="B285" s="6"/>
      <c r="C285" s="6"/>
    </row>
    <row r="286" spans="1:3" ht="14.5" x14ac:dyDescent="0.35">
      <c r="A286"/>
      <c r="B286" s="6"/>
      <c r="C286" s="6"/>
    </row>
    <row r="287" spans="1:3" ht="14.5" x14ac:dyDescent="0.35">
      <c r="A287"/>
      <c r="B287" s="6"/>
      <c r="C287" s="6"/>
    </row>
    <row r="288" spans="1:3" ht="14.5" x14ac:dyDescent="0.35">
      <c r="A288"/>
      <c r="B288" s="6"/>
      <c r="C288" s="6"/>
    </row>
    <row r="289" spans="1:3" ht="14.5" x14ac:dyDescent="0.35">
      <c r="A289"/>
      <c r="B289" s="6"/>
      <c r="C289" s="6"/>
    </row>
    <row r="290" spans="1:3" ht="14.5" x14ac:dyDescent="0.35">
      <c r="A290"/>
      <c r="B290" s="6"/>
      <c r="C290" s="6"/>
    </row>
    <row r="291" spans="1:3" ht="14.5" x14ac:dyDescent="0.35">
      <c r="A291"/>
      <c r="B291" s="6"/>
      <c r="C291" s="6"/>
    </row>
    <row r="292" spans="1:3" ht="14.5" x14ac:dyDescent="0.35">
      <c r="A292"/>
      <c r="B292" s="6"/>
      <c r="C292" s="6"/>
    </row>
    <row r="293" spans="1:3" ht="14.5" x14ac:dyDescent="0.35">
      <c r="A293"/>
      <c r="B293" s="6"/>
      <c r="C293" s="6"/>
    </row>
    <row r="294" spans="1:3" ht="14.5" x14ac:dyDescent="0.35">
      <c r="A294"/>
      <c r="B294" s="6"/>
      <c r="C294" s="6"/>
    </row>
    <row r="295" spans="1:3" ht="14.5" x14ac:dyDescent="0.35">
      <c r="A295"/>
      <c r="B295" s="6"/>
      <c r="C295" s="6"/>
    </row>
    <row r="296" spans="1:3" ht="14.5" x14ac:dyDescent="0.35">
      <c r="A296"/>
      <c r="B296" s="6"/>
      <c r="C296" s="6"/>
    </row>
    <row r="297" spans="1:3" ht="14.5" x14ac:dyDescent="0.35">
      <c r="A297"/>
      <c r="B297" s="6"/>
      <c r="C297" s="6"/>
    </row>
    <row r="298" spans="1:3" ht="14.5" x14ac:dyDescent="0.35">
      <c r="A298"/>
      <c r="B298" s="6"/>
      <c r="C298" s="6"/>
    </row>
    <row r="299" spans="1:3" ht="14.5" x14ac:dyDescent="0.35">
      <c r="A299"/>
      <c r="B299" s="6"/>
      <c r="C299" s="6"/>
    </row>
    <row r="300" spans="1:3" ht="14.5" x14ac:dyDescent="0.35">
      <c r="A300"/>
      <c r="B300" s="6"/>
      <c r="C300" s="6"/>
    </row>
    <row r="301" spans="1:3" ht="14.5" x14ac:dyDescent="0.35">
      <c r="A301"/>
      <c r="B301" s="6"/>
      <c r="C301" s="6"/>
    </row>
    <row r="302" spans="1:3" ht="14.5" x14ac:dyDescent="0.35">
      <c r="A302"/>
      <c r="B302" s="6"/>
      <c r="C302" s="6"/>
    </row>
    <row r="303" spans="1:3" ht="14.5" x14ac:dyDescent="0.35">
      <c r="A303"/>
      <c r="B303" s="6"/>
      <c r="C303" s="6"/>
    </row>
    <row r="304" spans="1:3" ht="14.5" x14ac:dyDescent="0.35">
      <c r="A304"/>
      <c r="B304" s="6"/>
      <c r="C304" s="6"/>
    </row>
    <row r="305" spans="1:3" ht="14.5" x14ac:dyDescent="0.35">
      <c r="A305"/>
      <c r="B305" s="6"/>
      <c r="C305" s="6"/>
    </row>
    <row r="306" spans="1:3" ht="14.5" x14ac:dyDescent="0.35">
      <c r="A306"/>
      <c r="B306" s="6"/>
      <c r="C306" s="6"/>
    </row>
    <row r="307" spans="1:3" ht="14.5" x14ac:dyDescent="0.35">
      <c r="A307"/>
      <c r="B307" s="6"/>
      <c r="C307" s="6"/>
    </row>
    <row r="308" spans="1:3" ht="14.5" x14ac:dyDescent="0.35">
      <c r="A308"/>
      <c r="B308" s="6"/>
      <c r="C308" s="6"/>
    </row>
    <row r="309" spans="1:3" ht="14.5" x14ac:dyDescent="0.35">
      <c r="A309"/>
      <c r="B309" s="6"/>
      <c r="C309" s="6"/>
    </row>
    <row r="310" spans="1:3" ht="14.5" x14ac:dyDescent="0.35">
      <c r="A310"/>
      <c r="B310" s="6"/>
      <c r="C310" s="6"/>
    </row>
    <row r="311" spans="1:3" ht="14.5" x14ac:dyDescent="0.35">
      <c r="A311"/>
      <c r="B311" s="6"/>
      <c r="C311" s="6"/>
    </row>
    <row r="312" spans="1:3" ht="14.5" x14ac:dyDescent="0.35">
      <c r="A312"/>
      <c r="B312" s="6"/>
      <c r="C312" s="6"/>
    </row>
    <row r="313" spans="1:3" ht="14.5" x14ac:dyDescent="0.35">
      <c r="A313"/>
      <c r="B313" s="6"/>
      <c r="C313" s="6"/>
    </row>
    <row r="314" spans="1:3" ht="14.5" x14ac:dyDescent="0.35">
      <c r="A314"/>
      <c r="B314" s="6"/>
      <c r="C314" s="6"/>
    </row>
    <row r="315" spans="1:3" ht="14.5" x14ac:dyDescent="0.35">
      <c r="A315"/>
      <c r="B315" s="6"/>
      <c r="C315" s="6"/>
    </row>
    <row r="316" spans="1:3" ht="14.5" x14ac:dyDescent="0.35">
      <c r="A316"/>
      <c r="B316" s="6"/>
      <c r="C316" s="6"/>
    </row>
    <row r="317" spans="1:3" ht="14.5" x14ac:dyDescent="0.35">
      <c r="A317"/>
      <c r="B317" s="6"/>
      <c r="C317" s="6"/>
    </row>
    <row r="318" spans="1:3" ht="14.5" x14ac:dyDescent="0.35">
      <c r="A318"/>
      <c r="B318" s="6"/>
      <c r="C318" s="6"/>
    </row>
    <row r="319" spans="1:3" ht="14.5" x14ac:dyDescent="0.35">
      <c r="A319"/>
      <c r="B319" s="6"/>
      <c r="C319" s="6"/>
    </row>
    <row r="320" spans="1:3" ht="14.5" x14ac:dyDescent="0.35">
      <c r="A320"/>
      <c r="B320" s="6"/>
      <c r="C320" s="6"/>
    </row>
    <row r="321" spans="1:3" ht="14.5" x14ac:dyDescent="0.35">
      <c r="A321"/>
      <c r="B321" s="6"/>
      <c r="C321" s="6"/>
    </row>
    <row r="322" spans="1:3" ht="14.5" x14ac:dyDescent="0.35">
      <c r="A322"/>
      <c r="B322" s="6"/>
      <c r="C322" s="6"/>
    </row>
    <row r="323" spans="1:3" ht="14.5" x14ac:dyDescent="0.35">
      <c r="A323"/>
      <c r="B323" s="6"/>
      <c r="C323" s="6"/>
    </row>
    <row r="324" spans="1:3" ht="14.5" x14ac:dyDescent="0.35">
      <c r="A324"/>
      <c r="B324" s="6"/>
      <c r="C324" s="6"/>
    </row>
    <row r="325" spans="1:3" ht="14.5" x14ac:dyDescent="0.35">
      <c r="A325"/>
      <c r="B325" s="6"/>
      <c r="C325" s="6"/>
    </row>
    <row r="326" spans="1:3" ht="14.5" x14ac:dyDescent="0.35">
      <c r="A326"/>
      <c r="B326" s="6"/>
      <c r="C326" s="6"/>
    </row>
    <row r="327" spans="1:3" ht="14.5" x14ac:dyDescent="0.35">
      <c r="A327"/>
      <c r="B327" s="6"/>
      <c r="C327" s="6"/>
    </row>
    <row r="328" spans="1:3" ht="14.5" x14ac:dyDescent="0.35">
      <c r="A328"/>
      <c r="B328" s="6"/>
      <c r="C328" s="6"/>
    </row>
    <row r="329" spans="1:3" ht="14.5" x14ac:dyDescent="0.35">
      <c r="A329"/>
      <c r="B329" s="6"/>
      <c r="C329" s="6"/>
    </row>
    <row r="330" spans="1:3" ht="14.5" x14ac:dyDescent="0.35">
      <c r="A330"/>
      <c r="B330" s="6"/>
      <c r="C330" s="6"/>
    </row>
    <row r="331" spans="1:3" ht="14.5" x14ac:dyDescent="0.35">
      <c r="A331"/>
      <c r="B331" s="6"/>
      <c r="C331" s="6"/>
    </row>
    <row r="332" spans="1:3" ht="14.5" x14ac:dyDescent="0.35">
      <c r="A332"/>
      <c r="B332" s="6"/>
      <c r="C33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BE88-CA96-4F3B-AC40-459100718C5B}">
  <dimension ref="A1:L314"/>
  <sheetViews>
    <sheetView topLeftCell="A116" workbookViewId="0">
      <selection activeCell="A130" sqref="A130"/>
    </sheetView>
  </sheetViews>
  <sheetFormatPr defaultRowHeight="12.5" x14ac:dyDescent="0.25"/>
  <cols>
    <col min="1" max="1" width="35.7265625" style="1" bestFit="1" customWidth="1"/>
    <col min="2" max="2" width="15.90625" style="41" customWidth="1"/>
    <col min="3" max="3" width="20.54296875" style="1" customWidth="1"/>
    <col min="4" max="4" width="12.26953125" style="1" customWidth="1"/>
    <col min="5" max="5" width="14.7265625" style="1" customWidth="1"/>
    <col min="6" max="6" width="15.81640625" style="1" customWidth="1"/>
    <col min="7" max="7" width="10.54296875" style="1" customWidth="1"/>
    <col min="8" max="8" width="15.81640625" style="41" customWidth="1"/>
    <col min="9" max="9" width="17" style="41" customWidth="1"/>
    <col min="10" max="10" width="8.7265625" style="1" customWidth="1"/>
    <col min="11" max="11" width="30.1796875" style="1" bestFit="1" customWidth="1"/>
    <col min="12" max="12" width="13.81640625" style="1" bestFit="1" customWidth="1"/>
    <col min="13" max="16384" width="8.7265625" style="1"/>
  </cols>
  <sheetData>
    <row r="1" spans="1:12" ht="39" x14ac:dyDescent="0.25">
      <c r="A1" s="44" t="s">
        <v>18</v>
      </c>
      <c r="B1" s="13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3" t="s">
        <v>19</v>
      </c>
    </row>
    <row r="2" spans="1:12" ht="14.5" x14ac:dyDescent="0.35">
      <c r="A2" s="58" t="s">
        <v>191</v>
      </c>
      <c r="B2" s="54">
        <f>VLOOKUP(A2,$K$1:$L$110,2,FALSE)</f>
        <v>341699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data'!A:F,5,FALSE)*10^3</f>
        <v>40277984</v>
      </c>
      <c r="F2" s="17">
        <f>VLOOKUP(A2,'Other data'!A:F,4,FALSE)*10^3</f>
        <v>50657583.999999993</v>
      </c>
      <c r="G2" s="48">
        <f>(B2*D2)/C2</f>
        <v>2.163258304965772E-4</v>
      </c>
      <c r="H2" s="41">
        <f>G2*E2</f>
        <v>8713.1683395278487</v>
      </c>
      <c r="I2" s="41">
        <f>G2*F2</f>
        <v>10958.54392975012</v>
      </c>
      <c r="K2" s="58" t="s">
        <v>191</v>
      </c>
      <c r="L2" s="54">
        <v>341699</v>
      </c>
    </row>
    <row r="3" spans="1:12" ht="14.5" x14ac:dyDescent="0.35">
      <c r="A3" s="58" t="s">
        <v>193</v>
      </c>
      <c r="B3" s="54"/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data'!A:F,5,FALSE)*10^3</f>
        <v>0</v>
      </c>
      <c r="F3" s="17">
        <f>VLOOKUP(A3,'Other data'!A:F,4,FALSE)*10^3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55">
        <v>150591</v>
      </c>
    </row>
    <row r="4" spans="1:12" ht="14.5" x14ac:dyDescent="0.35">
      <c r="A4" s="60" t="s">
        <v>195</v>
      </c>
      <c r="B4" s="54">
        <f>VLOOKUP(A4,$K$1:$L$110,2,FALSE)</f>
        <v>150591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data'!A:F,5,FALSE)*10^3</f>
        <v>26500000</v>
      </c>
      <c r="F4" s="17">
        <f>VLOOKUP(A4,'Other data'!A:F,4,FALSE)*10^3</f>
        <v>34200000</v>
      </c>
      <c r="G4" s="48">
        <f t="shared" ref="G4:G66" si="2">(B4*D4)/C4</f>
        <v>6.125807541089934E-4</v>
      </c>
      <c r="H4" s="41">
        <f t="shared" si="0"/>
        <v>16233.389983888324</v>
      </c>
      <c r="I4" s="41">
        <f t="shared" si="1"/>
        <v>20950.261790527573</v>
      </c>
      <c r="K4" s="60" t="s">
        <v>203</v>
      </c>
      <c r="L4" s="55">
        <v>790355</v>
      </c>
    </row>
    <row r="5" spans="1:12" ht="14.5" x14ac:dyDescent="0.35">
      <c r="A5" s="60" t="s">
        <v>199</v>
      </c>
      <c r="B5" s="54"/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data'!A:F,5,FALSE)*10^3</f>
        <v>0</v>
      </c>
      <c r="F5" s="17">
        <f>VLOOKUP(A5,'Other data'!A:F,4,FALSE)*10^3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55">
        <v>4697706</v>
      </c>
    </row>
    <row r="6" spans="1:12" ht="14.5" x14ac:dyDescent="0.35">
      <c r="A6" s="60" t="s">
        <v>201</v>
      </c>
      <c r="B6" s="54"/>
      <c r="C6" s="51">
        <f>VLOOKUP(A6,'Other data'!A:J,9,FALSE)*10^6</f>
        <v>0</v>
      </c>
      <c r="D6" s="43">
        <f>VLOOKUP(A6,'Other data'!A:J,10,FALSE)</f>
        <v>0</v>
      </c>
      <c r="E6" s="17">
        <f>VLOOKUP(A6,'Other data'!A:F,5,FALSE)*10^3</f>
        <v>0</v>
      </c>
      <c r="F6" s="17">
        <f>VLOOKUP(A6,'Other data'!A:F,4,FALSE)*10^3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55">
        <v>77766</v>
      </c>
    </row>
    <row r="7" spans="1:12" ht="14.5" x14ac:dyDescent="0.35">
      <c r="A7" s="60" t="s">
        <v>203</v>
      </c>
      <c r="B7" s="54">
        <f>VLOOKUP(A7,$K$1:$L$110,2,FALSE)</f>
        <v>790355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data'!A:F,5,FALSE)*10^3</f>
        <v>13233851.999999998</v>
      </c>
      <c r="F7" s="17">
        <f>VLOOKUP(A7,'Other data'!A:F,4,FALSE)*10^3</f>
        <v>13233851.999999998</v>
      </c>
      <c r="G7" s="48">
        <f t="shared" si="2"/>
        <v>1.932556244393752E-3</v>
      </c>
      <c r="H7" s="41">
        <f t="shared" si="0"/>
        <v>25575.163319982741</v>
      </c>
      <c r="I7" s="41">
        <f t="shared" si="1"/>
        <v>25575.163319982741</v>
      </c>
      <c r="K7" s="59" t="s">
        <v>209</v>
      </c>
      <c r="L7" s="55">
        <v>0</v>
      </c>
    </row>
    <row r="8" spans="1:12" ht="14.5" x14ac:dyDescent="0.35">
      <c r="A8" s="59" t="s">
        <v>205</v>
      </c>
      <c r="B8" s="54">
        <f>VLOOKUP(A8,$K$1:$L$110,2,FALSE)</f>
        <v>4697706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data'!A:F,5,FALSE)*10^3</f>
        <v>2010956.0000000002</v>
      </c>
      <c r="F8" s="17">
        <f>VLOOKUP(A8,'Other data'!A:F,4,FALSE)*10^3</f>
        <v>16235456</v>
      </c>
      <c r="G8" s="48">
        <f t="shared" si="2"/>
        <v>6.4972380843646687E-3</v>
      </c>
      <c r="H8" s="41">
        <f t="shared" si="0"/>
        <v>13065.659909181639</v>
      </c>
      <c r="I8" s="41">
        <f t="shared" si="1"/>
        <v>105485.62304022687</v>
      </c>
      <c r="K8" s="60" t="s">
        <v>211</v>
      </c>
      <c r="L8" s="55">
        <v>987391</v>
      </c>
    </row>
    <row r="9" spans="1:12" ht="14.5" x14ac:dyDescent="0.35">
      <c r="A9" s="60" t="s">
        <v>207</v>
      </c>
      <c r="B9" s="54">
        <f>VLOOKUP(A9,$K$1:$L$110,2,FALSE)</f>
        <v>77766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data'!A:F,5,FALSE)*10^3</f>
        <v>117640000</v>
      </c>
      <c r="F9" s="17">
        <f>VLOOKUP(A9,'Other data'!A:F,4,FALSE)*10^3</f>
        <v>117640000</v>
      </c>
      <c r="G9" s="48">
        <f t="shared" si="2"/>
        <v>1.9857296938231478E-6</v>
      </c>
      <c r="H9" s="41">
        <f t="shared" si="0"/>
        <v>233.60124118135511</v>
      </c>
      <c r="I9" s="41">
        <f t="shared" si="1"/>
        <v>233.60124118135511</v>
      </c>
      <c r="K9" s="59" t="s">
        <v>213</v>
      </c>
      <c r="L9" s="55">
        <v>1280269</v>
      </c>
    </row>
    <row r="10" spans="1:12" ht="14.5" x14ac:dyDescent="0.35">
      <c r="A10" s="59" t="s">
        <v>209</v>
      </c>
      <c r="B10" s="54">
        <f>VLOOKUP(A10,$K$1:$L$110,2,FALSE)</f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data'!A:F,5,FALSE)*10^3</f>
        <v>117640000</v>
      </c>
      <c r="F10" s="17">
        <f>VLOOKUP(A10,'Other data'!A:F,4,FALSE)*10^3</f>
        <v>117640000</v>
      </c>
      <c r="G10" s="48">
        <f t="shared" si="2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55">
        <v>7620563</v>
      </c>
    </row>
    <row r="11" spans="1:12" ht="14.5" x14ac:dyDescent="0.35">
      <c r="A11" s="60" t="s">
        <v>211</v>
      </c>
      <c r="B11" s="54">
        <f>VLOOKUP(A11,$K$1:$L$110,2,FALSE)</f>
        <v>987391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data'!A:F,5,FALSE)*10^3</f>
        <v>25011622.000000004</v>
      </c>
      <c r="F11" s="17">
        <f>VLOOKUP(A11,'Other data'!A:F,4,FALSE)*10^3</f>
        <v>46495321</v>
      </c>
      <c r="G11" s="48">
        <f t="shared" si="2"/>
        <v>2.3172831159825979E-3</v>
      </c>
      <c r="H11" s="41">
        <f t="shared" si="0"/>
        <v>57959.009363938909</v>
      </c>
      <c r="I11" s="41">
        <f t="shared" si="1"/>
        <v>107742.82232549113</v>
      </c>
      <c r="K11" s="59" t="s">
        <v>217</v>
      </c>
      <c r="L11" s="55">
        <v>464631</v>
      </c>
    </row>
    <row r="12" spans="1:12" ht="14.5" x14ac:dyDescent="0.35">
      <c r="A12" s="59" t="s">
        <v>213</v>
      </c>
      <c r="B12" s="54">
        <f>VLOOKUP(A12,$K$1:$L$110,2,FALSE)</f>
        <v>1280269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data'!A:F,5,FALSE)*10^3</f>
        <v>51463483.999999993</v>
      </c>
      <c r="F12" s="17">
        <f>VLOOKUP(A12,'Other data'!A:F,4,FALSE)*10^3</f>
        <v>93222682.999999985</v>
      </c>
      <c r="G12" s="48">
        <f t="shared" si="2"/>
        <v>1.3528515983885841E-3</v>
      </c>
      <c r="H12" s="41">
        <f t="shared" si="0"/>
        <v>69622.456588045316</v>
      </c>
      <c r="I12" s="41">
        <f t="shared" si="1"/>
        <v>126116.45570262226</v>
      </c>
      <c r="K12" s="60" t="s">
        <v>219</v>
      </c>
      <c r="L12" s="55">
        <v>966358</v>
      </c>
    </row>
    <row r="13" spans="1:12" ht="14.5" x14ac:dyDescent="0.35">
      <c r="A13" s="60" t="s">
        <v>215</v>
      </c>
      <c r="B13" s="54">
        <f>VLOOKUP(A13,$K$1:$L$110,2,FALSE)</f>
        <v>7620563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data'!A:F,5,FALSE)*10^3</f>
        <v>1877921</v>
      </c>
      <c r="F13" s="17">
        <f>VLOOKUP(A13,'Other data'!A:F,4,FALSE)*10^3</f>
        <v>1877921</v>
      </c>
      <c r="G13" s="48">
        <f t="shared" si="2"/>
        <v>1.0649254840778352E-2</v>
      </c>
      <c r="H13" s="41">
        <f t="shared" si="0"/>
        <v>19998.459299849324</v>
      </c>
      <c r="I13" s="41">
        <f t="shared" si="1"/>
        <v>19998.459299849324</v>
      </c>
      <c r="K13" s="59" t="s">
        <v>225</v>
      </c>
      <c r="L13" s="55">
        <v>0</v>
      </c>
    </row>
    <row r="14" spans="1:12" ht="14.5" x14ac:dyDescent="0.35">
      <c r="A14" s="59" t="s">
        <v>217</v>
      </c>
      <c r="B14" s="54">
        <f>VLOOKUP(A14,$K$1:$L$110,2,FALSE)</f>
        <v>464631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data'!A:F,5,FALSE)*10^3</f>
        <v>1040000</v>
      </c>
      <c r="F14" s="17">
        <f>VLOOKUP(A14,'Other data'!A:F,4,FALSE)*10^3</f>
        <v>25551000</v>
      </c>
      <c r="G14" s="48">
        <f t="shared" si="2"/>
        <v>1.0961026256554756E-3</v>
      </c>
      <c r="H14" s="41">
        <f t="shared" si="0"/>
        <v>1139.9467306816946</v>
      </c>
      <c r="I14" s="41">
        <f t="shared" si="1"/>
        <v>28006.518188123056</v>
      </c>
      <c r="K14" s="60" t="s">
        <v>227</v>
      </c>
      <c r="L14" s="55">
        <v>1428506</v>
      </c>
    </row>
    <row r="15" spans="1:12" ht="14.5" x14ac:dyDescent="0.35">
      <c r="A15" s="60" t="s">
        <v>219</v>
      </c>
      <c r="B15" s="54">
        <f>VLOOKUP(A15,$K$1:$L$110,2,FALSE)</f>
        <v>966358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data'!A:F,5,FALSE)*10^3</f>
        <v>920912</v>
      </c>
      <c r="F15" s="17">
        <f>VLOOKUP(A15,'Other data'!A:F,4,FALSE)*10^3</f>
        <v>920912</v>
      </c>
      <c r="G15" s="48">
        <f t="shared" si="2"/>
        <v>1.5978070280455647E-3</v>
      </c>
      <c r="H15" s="41">
        <f t="shared" si="0"/>
        <v>1471.439665811497</v>
      </c>
      <c r="I15" s="41">
        <f t="shared" si="1"/>
        <v>1471.439665811497</v>
      </c>
      <c r="K15" s="52" t="s">
        <v>229</v>
      </c>
      <c r="L15" s="55">
        <v>44</v>
      </c>
    </row>
    <row r="16" spans="1:12" ht="14.5" x14ac:dyDescent="0.35">
      <c r="A16" s="59" t="s">
        <v>225</v>
      </c>
      <c r="B16" s="54">
        <f>VLOOKUP(A16,$K$1:$L$110,2,FALSE)</f>
        <v>0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data'!A:F,5,FALSE)*10^3</f>
        <v>0</v>
      </c>
      <c r="F16" s="17">
        <f>VLOOKUP(A16,'Other data'!A:F,4,FALSE)*10^3</f>
        <v>0</v>
      </c>
      <c r="G16" s="48">
        <f t="shared" si="2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55">
        <v>2384435</v>
      </c>
    </row>
    <row r="17" spans="1:12" ht="14.5" x14ac:dyDescent="0.35">
      <c r="A17" s="60" t="s">
        <v>227</v>
      </c>
      <c r="B17" s="54">
        <f>VLOOKUP(A17,$K$1:$L$110,2,FALSE)</f>
        <v>1428506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data'!A:F,5,FALSE)*10^3</f>
        <v>1091032</v>
      </c>
      <c r="F17" s="17">
        <f>VLOOKUP(A17,'Other data'!A:F,4,FALSE)*10^3</f>
        <v>1091032</v>
      </c>
      <c r="G17" s="48">
        <f t="shared" si="2"/>
        <v>2.0460700419757706E-3</v>
      </c>
      <c r="H17" s="41">
        <f t="shared" si="0"/>
        <v>2232.3278900369091</v>
      </c>
      <c r="I17" s="41">
        <f t="shared" si="1"/>
        <v>2232.3278900369091</v>
      </c>
      <c r="K17" s="59" t="s">
        <v>233</v>
      </c>
      <c r="L17" s="55">
        <v>0</v>
      </c>
    </row>
    <row r="18" spans="1:12" ht="14.5" x14ac:dyDescent="0.35">
      <c r="A18" s="52" t="s">
        <v>229</v>
      </c>
      <c r="B18" s="54">
        <f>VLOOKUP(A18,$K$1:$L$110,2,FALSE)</f>
        <v>44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data'!A:F,5,FALSE)*10^3</f>
        <v>0</v>
      </c>
      <c r="F18" s="17">
        <f>VLOOKUP(A18,'Other data'!A:F,4,FALSE)*10^3</f>
        <v>0</v>
      </c>
      <c r="G18" s="48">
        <f t="shared" si="2"/>
        <v>6.2575026075658305E-5</v>
      </c>
      <c r="H18" s="41">
        <f t="shared" si="0"/>
        <v>0</v>
      </c>
      <c r="I18" s="41">
        <f t="shared" si="1"/>
        <v>0</v>
      </c>
      <c r="K18" s="60" t="s">
        <v>235</v>
      </c>
      <c r="L18" s="55">
        <v>755272</v>
      </c>
    </row>
    <row r="19" spans="1:12" ht="14.5" x14ac:dyDescent="0.35">
      <c r="A19" s="52" t="s">
        <v>231</v>
      </c>
      <c r="B19" s="54">
        <f>VLOOKUP(A19,$K$1:$L$110,2,FALSE)</f>
        <v>2384435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data'!A:F,5,FALSE)*10^3</f>
        <v>0</v>
      </c>
      <c r="F19" s="17">
        <f>VLOOKUP(A19,'Other data'!A:F,4,FALSE)*10^3</f>
        <v>0</v>
      </c>
      <c r="G19" s="48">
        <f t="shared" si="2"/>
        <v>2.2348409119852123E-3</v>
      </c>
      <c r="H19" s="41">
        <f t="shared" si="0"/>
        <v>0</v>
      </c>
      <c r="I19" s="41">
        <f t="shared" si="1"/>
        <v>0</v>
      </c>
      <c r="K19" s="59" t="s">
        <v>237</v>
      </c>
      <c r="L19" s="55">
        <v>40990878</v>
      </c>
    </row>
    <row r="20" spans="1:12" ht="14.5" x14ac:dyDescent="0.35">
      <c r="A20" s="59" t="s">
        <v>233</v>
      </c>
      <c r="B20" s="54">
        <f>VLOOKUP(A20,$K$1:$L$110,2,FALSE)</f>
        <v>0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data'!A:F,5,FALSE)*10^3</f>
        <v>0</v>
      </c>
      <c r="F20" s="17">
        <f>VLOOKUP(A20,'Other data'!A:F,4,FALSE)*10^3</f>
        <v>0</v>
      </c>
      <c r="G20" s="48">
        <f t="shared" si="2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55">
        <v>31907451</v>
      </c>
    </row>
    <row r="21" spans="1:12" ht="14.5" x14ac:dyDescent="0.35">
      <c r="A21" s="60" t="s">
        <v>235</v>
      </c>
      <c r="B21" s="54">
        <f>VLOOKUP(A21,$K$1:$L$110,2,FALSE)</f>
        <v>755272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data'!A:F,5,FALSE)*10^3</f>
        <v>382823</v>
      </c>
      <c r="F21" s="17">
        <f>VLOOKUP(A21,'Other data'!A:F,4,FALSE)*10^3</f>
        <v>382823</v>
      </c>
      <c r="G21" s="48">
        <f t="shared" si="2"/>
        <v>2.6832498305971817E-3</v>
      </c>
      <c r="H21" s="41">
        <f t="shared" si="0"/>
        <v>1027.2097498987048</v>
      </c>
      <c r="I21" s="41">
        <f t="shared" si="1"/>
        <v>1027.2097498987048</v>
      </c>
      <c r="K21" s="59" t="s">
        <v>253</v>
      </c>
      <c r="L21" s="55">
        <v>638331</v>
      </c>
    </row>
    <row r="22" spans="1:12" ht="14.5" x14ac:dyDescent="0.35">
      <c r="A22" s="59" t="s">
        <v>237</v>
      </c>
      <c r="B22" s="54">
        <f>VLOOKUP(A22,$K$1:$L$110,2,FALSE)</f>
        <v>40990878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data'!A:F,5,FALSE)*10^3</f>
        <v>32500000</v>
      </c>
      <c r="F22" s="17">
        <f>VLOOKUP(A22,'Other data'!A:F,4,FALSE)*10^3</f>
        <v>339200000</v>
      </c>
      <c r="G22" s="48">
        <f t="shared" si="2"/>
        <v>0.13504554490541446</v>
      </c>
      <c r="H22" s="41">
        <f t="shared" si="0"/>
        <v>4388980.20942597</v>
      </c>
      <c r="I22" s="41">
        <f t="shared" si="1"/>
        <v>45807448.831916586</v>
      </c>
      <c r="K22" s="60" t="s">
        <v>255</v>
      </c>
      <c r="L22" s="55">
        <v>38996175</v>
      </c>
    </row>
    <row r="23" spans="1:12" ht="14.5" x14ac:dyDescent="0.35">
      <c r="A23" s="60" t="s">
        <v>243</v>
      </c>
      <c r="B23" s="54"/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data'!A:F,5,FALSE)*10^3</f>
        <v>0</v>
      </c>
      <c r="F23" s="17">
        <f>VLOOKUP(A23,'Other data'!A:F,4,FALSE)*10^3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55">
        <v>587620</v>
      </c>
    </row>
    <row r="24" spans="1:12" ht="14.5" x14ac:dyDescent="0.35">
      <c r="A24" s="59" t="s">
        <v>247</v>
      </c>
      <c r="B24" s="54"/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data'!A:F,5,FALSE)*10^3</f>
        <v>0</v>
      </c>
      <c r="F24" s="17">
        <f>VLOOKUP(A24,'Other data'!A:F,4,FALSE)*10^3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55">
        <v>1491003</v>
      </c>
    </row>
    <row r="25" spans="1:12" ht="14.5" x14ac:dyDescent="0.35">
      <c r="A25" s="60" t="s">
        <v>251</v>
      </c>
      <c r="B25" s="54">
        <f>VLOOKUP(A25,$K$1:$L$110,2,FALSE)</f>
        <v>31907451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data'!A:F,5,FALSE)*10^3</f>
        <v>26335750</v>
      </c>
      <c r="F25" s="17">
        <f>VLOOKUP(A25,'Other data'!A:F,4,FALSE)*10^3</f>
        <v>150449750</v>
      </c>
      <c r="G25" s="48">
        <f t="shared" si="2"/>
        <v>2.5392577786648954E-2</v>
      </c>
      <c r="H25" s="41">
        <f t="shared" si="0"/>
        <v>668732.58044474013</v>
      </c>
      <c r="I25" s="41">
        <f t="shared" si="1"/>
        <v>3820306.9798568883</v>
      </c>
      <c r="K25" s="59" t="s">
        <v>261</v>
      </c>
      <c r="L25" s="55">
        <v>6022</v>
      </c>
    </row>
    <row r="26" spans="1:12" ht="14.5" x14ac:dyDescent="0.35">
      <c r="A26" s="59" t="s">
        <v>253</v>
      </c>
      <c r="B26" s="54">
        <f>VLOOKUP(A26,$K$1:$L$110,2,FALSE)</f>
        <v>638331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data'!A:F,5,FALSE)*10^3</f>
        <v>6012</v>
      </c>
      <c r="F26" s="17">
        <f>VLOOKUP(A26,'Other data'!A:F,4,FALSE)*10^3</f>
        <v>20901</v>
      </c>
      <c r="G26" s="48">
        <f t="shared" si="2"/>
        <v>1.5097897600905984E-3</v>
      </c>
      <c r="H26" s="41">
        <f t="shared" si="0"/>
        <v>9.0768560376646779</v>
      </c>
      <c r="I26" s="41">
        <f t="shared" si="1"/>
        <v>31.556115775653598</v>
      </c>
      <c r="K26" s="60" t="s">
        <v>263</v>
      </c>
      <c r="L26" s="55">
        <v>4129369</v>
      </c>
    </row>
    <row r="27" spans="1:12" ht="14.5" x14ac:dyDescent="0.35">
      <c r="A27" s="60" t="s">
        <v>255</v>
      </c>
      <c r="B27" s="54">
        <f>VLOOKUP(A27,$K$1:$L$110,2,FALSE)</f>
        <v>38996175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data'!A:F,5,FALSE)*10^3</f>
        <v>18100000</v>
      </c>
      <c r="F27" s="17">
        <f>VLOOKUP(A27,'Other data'!A:F,4,FALSE)*10^3</f>
        <v>161700000</v>
      </c>
      <c r="G27" s="48">
        <f t="shared" si="2"/>
        <v>1.7722338433824952E-2</v>
      </c>
      <c r="H27" s="41">
        <f t="shared" si="0"/>
        <v>320774.32565223164</v>
      </c>
      <c r="I27" s="41">
        <f t="shared" si="1"/>
        <v>2865702.1247494947</v>
      </c>
      <c r="K27" s="59" t="s">
        <v>265</v>
      </c>
      <c r="L27" s="55">
        <v>2014</v>
      </c>
    </row>
    <row r="28" spans="1:12" ht="14.5" x14ac:dyDescent="0.35">
      <c r="A28" s="59" t="s">
        <v>257</v>
      </c>
      <c r="B28" s="54">
        <f>VLOOKUP(A28,$K$1:$L$110,2,FALSE)</f>
        <v>587620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data'!A:F,5,FALSE)*10^3</f>
        <v>4891379.0000000009</v>
      </c>
      <c r="F28" s="17">
        <f>VLOOKUP(A28,'Other data'!A:F,4,FALSE)*10^3</f>
        <v>31301680</v>
      </c>
      <c r="G28" s="48">
        <f t="shared" si="2"/>
        <v>4.8430343647076009E-4</v>
      </c>
      <c r="H28" s="41">
        <f t="shared" si="0"/>
        <v>2368.9116587809103</v>
      </c>
      <c r="I28" s="41">
        <f t="shared" si="1"/>
        <v>15159.511191308062</v>
      </c>
      <c r="K28" s="60" t="s">
        <v>267</v>
      </c>
      <c r="L28" s="55">
        <v>664387</v>
      </c>
    </row>
    <row r="29" spans="1:12" ht="14.5" x14ac:dyDescent="0.35">
      <c r="A29" s="60" t="s">
        <v>259</v>
      </c>
      <c r="B29" s="54">
        <f>VLOOKUP(A29,$K$1:$L$110,2,FALSE)</f>
        <v>1491003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data'!A:F,5,FALSE)*10^3</f>
        <v>11168945</v>
      </c>
      <c r="F29" s="17">
        <f>VLOOKUP(A29,'Other data'!A:F,4,FALSE)*10^3</f>
        <v>11168945</v>
      </c>
      <c r="G29" s="48">
        <f t="shared" si="2"/>
        <v>3.3756088329847385E-3</v>
      </c>
      <c r="H29" s="41">
        <f t="shared" si="0"/>
        <v>37701.989397120728</v>
      </c>
      <c r="I29" s="41">
        <f t="shared" si="1"/>
        <v>37701.989397120728</v>
      </c>
      <c r="K29" s="60" t="s">
        <v>271</v>
      </c>
      <c r="L29" s="55">
        <v>3014999</v>
      </c>
    </row>
    <row r="30" spans="1:12" ht="14.5" x14ac:dyDescent="0.35">
      <c r="A30" s="59" t="s">
        <v>261</v>
      </c>
      <c r="B30" s="54">
        <f>VLOOKUP(A30,$K$1:$L$110,2,FALSE)</f>
        <v>6022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data'!A:F,5,FALSE)*10^3</f>
        <v>1729353.0000000028</v>
      </c>
      <c r="F30" s="17">
        <f>VLOOKUP(A30,'Other data'!A:F,4,FALSE)*10^3</f>
        <v>83729353</v>
      </c>
      <c r="G30" s="48">
        <f t="shared" si="2"/>
        <v>3.5979351624508199E-5</v>
      </c>
      <c r="H30" s="41">
        <f t="shared" si="0"/>
        <v>62.220999669898227</v>
      </c>
      <c r="I30" s="41">
        <f t="shared" si="1"/>
        <v>3012.5278328795703</v>
      </c>
      <c r="K30" s="59" t="s">
        <v>273</v>
      </c>
      <c r="L30" s="55">
        <v>0</v>
      </c>
    </row>
    <row r="31" spans="1:12" ht="14.5" x14ac:dyDescent="0.35">
      <c r="A31" s="60" t="s">
        <v>263</v>
      </c>
      <c r="B31" s="54">
        <f>VLOOKUP(A31,$K$1:$L$110,2,FALSE)</f>
        <v>4129369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data'!A:F,5,FALSE)*10^3</f>
        <v>53000000</v>
      </c>
      <c r="F31" s="17">
        <f>VLOOKUP(A31,'Other data'!A:F,4,FALSE)*10^3</f>
        <v>645000000</v>
      </c>
      <c r="G31" s="48">
        <f t="shared" si="2"/>
        <v>2.0925999311455475E-3</v>
      </c>
      <c r="H31" s="41">
        <f t="shared" si="0"/>
        <v>110907.79635071402</v>
      </c>
      <c r="I31" s="41">
        <f t="shared" si="1"/>
        <v>1349726.9555888781</v>
      </c>
      <c r="K31" s="60" t="s">
        <v>275</v>
      </c>
      <c r="L31" s="55">
        <v>1143</v>
      </c>
    </row>
    <row r="32" spans="1:12" ht="14.5" x14ac:dyDescent="0.35">
      <c r="A32" s="59" t="s">
        <v>265</v>
      </c>
      <c r="B32" s="54">
        <f>VLOOKUP(A32,$K$1:$L$110,2,FALSE)</f>
        <v>2014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data'!A:F,5,FALSE)*10^3</f>
        <v>1250800</v>
      </c>
      <c r="F32" s="17">
        <f>VLOOKUP(A32,'Other data'!A:F,4,FALSE)*10^3</f>
        <v>1250800</v>
      </c>
      <c r="G32" s="48">
        <f t="shared" si="2"/>
        <v>2.5468087436045472E-5</v>
      </c>
      <c r="H32" s="41">
        <f t="shared" si="0"/>
        <v>31.855483765005676</v>
      </c>
      <c r="I32" s="41">
        <f t="shared" si="1"/>
        <v>31.855483765005676</v>
      </c>
      <c r="K32" s="59" t="s">
        <v>277</v>
      </c>
      <c r="L32" s="55">
        <v>17136437</v>
      </c>
    </row>
    <row r="33" spans="1:12" ht="14.5" x14ac:dyDescent="0.35">
      <c r="A33" s="60" t="s">
        <v>267</v>
      </c>
      <c r="B33" s="54">
        <f>VLOOKUP(A33,$K$1:$L$110,2,FALSE)</f>
        <v>664387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data'!A:F,5,FALSE)*10^3</f>
        <v>17687946.000000004</v>
      </c>
      <c r="F33" s="17">
        <f>VLOOKUP(A33,'Other data'!A:F,4,FALSE)*10^3</f>
        <v>42502046</v>
      </c>
      <c r="G33" s="48">
        <f t="shared" si="2"/>
        <v>1.259371211859768E-3</v>
      </c>
      <c r="H33" s="41">
        <f t="shared" si="0"/>
        <v>22275.689989330142</v>
      </c>
      <c r="I33" s="41">
        <f t="shared" si="1"/>
        <v>53525.853177539604</v>
      </c>
      <c r="K33" s="59" t="s">
        <v>1148</v>
      </c>
      <c r="L33" s="93">
        <v>902234</v>
      </c>
    </row>
    <row r="34" spans="1:12" ht="14.5" x14ac:dyDescent="0.35">
      <c r="A34" s="60" t="s">
        <v>269</v>
      </c>
      <c r="B34" s="54"/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data'!A:F,5,FALSE)*10^3</f>
        <v>0</v>
      </c>
      <c r="F34" s="17">
        <f>VLOOKUP(A34,'Other data'!A:F,4,FALSE)*10^3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55">
        <v>364931</v>
      </c>
    </row>
    <row r="35" spans="1:12" ht="14.5" x14ac:dyDescent="0.35">
      <c r="A35" s="60" t="s">
        <v>271</v>
      </c>
      <c r="B35" s="54">
        <f>VLOOKUP(A35,$K$1:$L$110,2,FALSE)</f>
        <v>3014999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data'!A:F,5,FALSE)*10^3</f>
        <v>16014000</v>
      </c>
      <c r="F35" s="17">
        <f>VLOOKUP(A35,'Other data'!A:F,4,FALSE)*10^3</f>
        <v>251014000</v>
      </c>
      <c r="G35" s="48">
        <f t="shared" si="2"/>
        <v>2.3350607988941556E-3</v>
      </c>
      <c r="H35" s="41">
        <f t="shared" si="0"/>
        <v>37393.663633491007</v>
      </c>
      <c r="I35" s="41">
        <f t="shared" si="1"/>
        <v>586132.95137361763</v>
      </c>
      <c r="K35" s="60" t="s">
        <v>283</v>
      </c>
      <c r="L35" s="55">
        <v>1587671</v>
      </c>
    </row>
    <row r="36" spans="1:12" ht="14.5" x14ac:dyDescent="0.35">
      <c r="A36" s="59" t="s">
        <v>273</v>
      </c>
      <c r="B36" s="54">
        <f>VLOOKUP(A36,$K$1:$L$110,2,FALSE)</f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data'!A:F,5,FALSE)*10^3</f>
        <v>3350000</v>
      </c>
      <c r="F36" s="17">
        <f>VLOOKUP(A36,'Other data'!A:F,4,FALSE)*10^3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55">
        <v>94023</v>
      </c>
    </row>
    <row r="37" spans="1:12" ht="14.5" x14ac:dyDescent="0.35">
      <c r="A37" s="60" t="s">
        <v>275</v>
      </c>
      <c r="B37" s="54">
        <f>VLOOKUP(A37,$K$1:$L$110,2,FALSE)</f>
        <v>1143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data'!A:F,5,FALSE)*10^3</f>
        <v>1981075</v>
      </c>
      <c r="F37" s="17">
        <f>VLOOKUP(A37,'Other data'!A:F,4,FALSE)*10^3</f>
        <v>1981075</v>
      </c>
      <c r="G37" s="48">
        <f t="shared" si="2"/>
        <v>4.185944096390488E-6</v>
      </c>
      <c r="H37" s="41">
        <f t="shared" si="0"/>
        <v>8.2926692007567855</v>
      </c>
      <c r="I37" s="41">
        <f t="shared" si="1"/>
        <v>8.2926692007567855</v>
      </c>
      <c r="K37" s="60" t="s">
        <v>287</v>
      </c>
      <c r="L37" s="55">
        <v>1280859</v>
      </c>
    </row>
    <row r="38" spans="1:12" ht="14.5" x14ac:dyDescent="0.35">
      <c r="A38" s="59" t="s">
        <v>277</v>
      </c>
      <c r="B38" s="54">
        <f>VLOOKUP(A38,$K$1:$L$110,2,FALSE)</f>
        <v>17136437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data'!A:F,5,FALSE)*10^3</f>
        <v>1305425</v>
      </c>
      <c r="F38" s="17">
        <f>VLOOKUP(A38,'Other data'!A:F,4,FALSE)*10^3</f>
        <v>1305425</v>
      </c>
      <c r="G38" s="48">
        <f t="shared" si="2"/>
        <v>2.5091824315799122E-2</v>
      </c>
      <c r="H38" s="41">
        <f t="shared" si="0"/>
        <v>32755.49475745207</v>
      </c>
      <c r="I38" s="41">
        <f t="shared" si="1"/>
        <v>32755.49475745207</v>
      </c>
      <c r="K38" s="59" t="s">
        <v>289</v>
      </c>
      <c r="L38" s="55">
        <v>53974</v>
      </c>
    </row>
    <row r="39" spans="1:12" ht="14.5" x14ac:dyDescent="0.35">
      <c r="A39" s="59" t="s">
        <v>279</v>
      </c>
      <c r="B39" s="54"/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data'!A:F,5,FALSE)*10^3</f>
        <v>0</v>
      </c>
      <c r="F39" s="17">
        <f>VLOOKUP(A39,'Other data'!A:F,4,FALSE)*10^3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55">
        <v>1067469</v>
      </c>
    </row>
    <row r="40" spans="1:12" ht="14.5" x14ac:dyDescent="0.35">
      <c r="A40" s="59" t="s">
        <v>1148</v>
      </c>
      <c r="B40" s="54">
        <f>VLOOKUP(A40,$K$1:$L$110,2,FALSE)</f>
        <v>902234</v>
      </c>
      <c r="C40" s="51">
        <f>VLOOKUP(A40,'Other data'!A:J,9,FALSE)*10^6</f>
        <v>45559030000</v>
      </c>
      <c r="D40" s="43">
        <f>VLOOKUP(A40,'Other data'!A:J,10,FALSE)</f>
        <v>61.51</v>
      </c>
      <c r="E40" s="17">
        <f>VLOOKUP(A40,'Other data'!A:F,5,FALSE)*10^3</f>
        <v>4979500</v>
      </c>
      <c r="F40" s="17">
        <f>VLOOKUP(A40,'Other data'!A:F,4,FALSE)*10^3</f>
        <v>94979500</v>
      </c>
      <c r="G40" s="48">
        <f t="shared" si="2"/>
        <v>1.2181210473532907E-3</v>
      </c>
      <c r="H40" s="41">
        <f t="shared" si="0"/>
        <v>6065.6337552957111</v>
      </c>
      <c r="I40" s="41">
        <f t="shared" si="1"/>
        <v>115696.52801709187</v>
      </c>
      <c r="K40" s="59" t="s">
        <v>293</v>
      </c>
      <c r="L40" s="55">
        <v>60923868</v>
      </c>
    </row>
    <row r="41" spans="1:12" ht="14.5" x14ac:dyDescent="0.35">
      <c r="A41" s="59" t="s">
        <v>281</v>
      </c>
      <c r="B41" s="54">
        <f>VLOOKUP(A41,$K$1:$L$110,2,FALSE)</f>
        <v>364931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data'!A:F,5,FALSE)*10^3</f>
        <v>2161366.9999999981</v>
      </c>
      <c r="F41" s="17">
        <f>VLOOKUP(A41,'Other data'!A:F,4,FALSE)*10^3</f>
        <v>47251969</v>
      </c>
      <c r="G41" s="48">
        <f t="shared" si="2"/>
        <v>1.5911466045995988E-3</v>
      </c>
      <c r="H41" s="41">
        <f t="shared" si="0"/>
        <v>3439.0517633436179</v>
      </c>
      <c r="I41" s="41">
        <f t="shared" si="1"/>
        <v>75184.810034995506</v>
      </c>
      <c r="K41" s="60" t="s">
        <v>295</v>
      </c>
      <c r="L41" s="55">
        <v>1651311</v>
      </c>
    </row>
    <row r="42" spans="1:12" ht="14.5" x14ac:dyDescent="0.35">
      <c r="A42" s="60" t="s">
        <v>283</v>
      </c>
      <c r="B42" s="54">
        <f>VLOOKUP(A42,$K$1:$L$110,2,FALSE)</f>
        <v>1587671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data'!A:F,5,FALSE)*10^3</f>
        <v>33645033</v>
      </c>
      <c r="F42" s="17">
        <f>VLOOKUP(A42,'Other data'!A:F,4,FALSE)*10^3</f>
        <v>62924334</v>
      </c>
      <c r="G42" s="48">
        <f t="shared" si="2"/>
        <v>1.0273606813615414E-3</v>
      </c>
      <c r="H42" s="41">
        <f t="shared" si="0"/>
        <v>34565.584027311546</v>
      </c>
      <c r="I42" s="41">
        <f t="shared" si="1"/>
        <v>64645.986652461201</v>
      </c>
      <c r="K42" s="59" t="s">
        <v>297</v>
      </c>
      <c r="L42" s="55">
        <v>453022</v>
      </c>
    </row>
    <row r="43" spans="1:12" ht="14.5" x14ac:dyDescent="0.35">
      <c r="A43" s="59" t="s">
        <v>285</v>
      </c>
      <c r="B43" s="54">
        <f>VLOOKUP(A43,$K$1:$L$110,2,FALSE)</f>
        <v>94023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data'!A:F,5,FALSE)*10^3</f>
        <v>27278000</v>
      </c>
      <c r="F43" s="17">
        <f>VLOOKUP(A43,'Other data'!A:F,4,FALSE)*10^3</f>
        <v>53475000</v>
      </c>
      <c r="G43" s="48">
        <f t="shared" si="2"/>
        <v>2.5480249797279618E-4</v>
      </c>
      <c r="H43" s="41">
        <f t="shared" si="0"/>
        <v>6950.5025397019344</v>
      </c>
      <c r="I43" s="41">
        <f t="shared" si="1"/>
        <v>13625.563579095277</v>
      </c>
      <c r="K43" s="60" t="s">
        <v>299</v>
      </c>
      <c r="L43" s="55">
        <v>18963209</v>
      </c>
    </row>
    <row r="44" spans="1:12" ht="14.5" x14ac:dyDescent="0.35">
      <c r="A44" s="60" t="s">
        <v>287</v>
      </c>
      <c r="B44" s="54">
        <f>VLOOKUP(A44,$K$1:$L$110,2,FALSE)</f>
        <v>1280859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data'!A:F,5,FALSE)*10^3</f>
        <v>79220000</v>
      </c>
      <c r="F44" s="17">
        <f>VLOOKUP(A44,'Other data'!A:F,4,FALSE)*10^3</f>
        <v>117808000</v>
      </c>
      <c r="G44" s="48">
        <f t="shared" si="2"/>
        <v>8.2334443110162125E-4</v>
      </c>
      <c r="H44" s="41">
        <f t="shared" si="0"/>
        <v>65225.345831870436</v>
      </c>
      <c r="I44" s="41">
        <f t="shared" si="1"/>
        <v>96996.5607392198</v>
      </c>
      <c r="K44" s="59" t="s">
        <v>301</v>
      </c>
      <c r="L44" s="55">
        <v>1871363</v>
      </c>
    </row>
    <row r="45" spans="1:12" ht="14.5" x14ac:dyDescent="0.35">
      <c r="A45" s="59" t="s">
        <v>289</v>
      </c>
      <c r="B45" s="54">
        <f>VLOOKUP(A45,$K$1:$L$110,2,FALSE)</f>
        <v>53974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data'!A:F,5,FALSE)*10^3</f>
        <v>13460533.999999985</v>
      </c>
      <c r="F45" s="17">
        <f>VLOOKUP(A45,'Other data'!A:F,4,FALSE)*10^3</f>
        <v>166908534</v>
      </c>
      <c r="G45" s="48">
        <f t="shared" si="2"/>
        <v>5.7467519848838332E-7</v>
      </c>
      <c r="H45" s="41">
        <f t="shared" si="0"/>
        <v>7.7354350482096237</v>
      </c>
      <c r="I45" s="41">
        <f t="shared" si="1"/>
        <v>95.918194905855074</v>
      </c>
      <c r="K45" s="60" t="s">
        <v>303</v>
      </c>
      <c r="L45" s="55">
        <v>268175</v>
      </c>
    </row>
    <row r="46" spans="1:12" ht="14.5" x14ac:dyDescent="0.35">
      <c r="A46" s="60" t="s">
        <v>291</v>
      </c>
      <c r="B46" s="54">
        <f>VLOOKUP(A46,$K$1:$L$110,2,FALSE)</f>
        <v>1067469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data'!A:F,5,FALSE)*10^3</f>
        <v>14925227.000000002</v>
      </c>
      <c r="F46" s="17">
        <f>VLOOKUP(A46,'Other data'!A:F,4,FALSE)*10^3</f>
        <v>23735997.000000004</v>
      </c>
      <c r="G46" s="48">
        <f t="shared" si="2"/>
        <v>1.6151588233552731E-3</v>
      </c>
      <c r="H46" s="41">
        <f t="shared" si="0"/>
        <v>24106.612079630355</v>
      </c>
      <c r="I46" s="41">
        <f t="shared" si="1"/>
        <v>38337.404985684298</v>
      </c>
      <c r="K46" s="60" t="s">
        <v>307</v>
      </c>
      <c r="L46" s="55">
        <v>1925810</v>
      </c>
    </row>
    <row r="47" spans="1:12" ht="14.5" x14ac:dyDescent="0.35">
      <c r="A47" s="59" t="s">
        <v>293</v>
      </c>
      <c r="B47" s="54">
        <f>VLOOKUP(A47,$K$1:$L$110,2,FALSE)</f>
        <v>60923868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data'!A:F,5,FALSE)*10^3</f>
        <v>14408000</v>
      </c>
      <c r="F47" s="17">
        <f>VLOOKUP(A47,'Other data'!A:F,4,FALSE)*10^3</f>
        <v>68508602</v>
      </c>
      <c r="G47" s="48">
        <f t="shared" si="2"/>
        <v>1.6258153189019232E-2</v>
      </c>
      <c r="H47" s="41">
        <f t="shared" si="0"/>
        <v>234247.47114738909</v>
      </c>
      <c r="I47" s="41">
        <f t="shared" si="1"/>
        <v>1113823.3460815493</v>
      </c>
      <c r="K47" s="59" t="s">
        <v>309</v>
      </c>
      <c r="L47" s="55">
        <v>222372</v>
      </c>
    </row>
    <row r="48" spans="1:12" ht="14.5" x14ac:dyDescent="0.35">
      <c r="A48" s="60" t="s">
        <v>295</v>
      </c>
      <c r="B48" s="54">
        <f>VLOOKUP(A48,$K$1:$L$110,2,FALSE)</f>
        <v>1651311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data'!A:F,5,FALSE)*10^3</f>
        <v>57089658.000000007</v>
      </c>
      <c r="F48" s="17">
        <f>VLOOKUP(A48,'Other data'!A:F,4,FALSE)*10^3</f>
        <v>132889455.00000001</v>
      </c>
      <c r="G48" s="48">
        <f t="shared" si="2"/>
        <v>6.0048360141538301E-5</v>
      </c>
      <c r="H48" s="41">
        <f t="shared" si="0"/>
        <v>3428.1403439412538</v>
      </c>
      <c r="I48" s="41">
        <f t="shared" si="1"/>
        <v>7979.7938528527484</v>
      </c>
      <c r="K48" s="60" t="s">
        <v>311</v>
      </c>
      <c r="L48" s="55">
        <v>1047124</v>
      </c>
    </row>
    <row r="49" spans="1:12" ht="14.5" x14ac:dyDescent="0.35">
      <c r="A49" s="59" t="s">
        <v>297</v>
      </c>
      <c r="B49" s="54">
        <f>VLOOKUP(A49,$K$1:$L$110,2,FALSE)</f>
        <v>453022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data'!A:F,5,FALSE)*10^3</f>
        <v>30699.999999999818</v>
      </c>
      <c r="F49" s="17">
        <f>VLOOKUP(A49,'Other data'!A:F,4,FALSE)*10^3</f>
        <v>3175700</v>
      </c>
      <c r="G49" s="48">
        <f t="shared" si="2"/>
        <v>1.692160059260472E-3</v>
      </c>
      <c r="H49" s="41">
        <f t="shared" si="0"/>
        <v>51.949313819296187</v>
      </c>
      <c r="I49" s="41">
        <f t="shared" si="1"/>
        <v>5373.7927001934813</v>
      </c>
      <c r="K49" s="59" t="s">
        <v>313</v>
      </c>
      <c r="L49" s="55">
        <v>1152359</v>
      </c>
    </row>
    <row r="50" spans="1:12" ht="14.5" x14ac:dyDescent="0.35">
      <c r="A50" s="60" t="s">
        <v>299</v>
      </c>
      <c r="B50" s="54">
        <f>VLOOKUP(A50,$K$1:$L$110,2,FALSE)</f>
        <v>18963209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data'!A:F,5,FALSE)*10^3</f>
        <v>0</v>
      </c>
      <c r="F50" s="17">
        <f>VLOOKUP(A50,'Other data'!A:F,4,FALSE)*10^3</f>
        <v>0</v>
      </c>
      <c r="G50" s="48">
        <f t="shared" si="2"/>
        <v>2.2563692577255625E-3</v>
      </c>
      <c r="H50" s="41">
        <f t="shared" si="0"/>
        <v>0</v>
      </c>
      <c r="I50" s="41">
        <f t="shared" si="1"/>
        <v>0</v>
      </c>
      <c r="K50" s="60" t="s">
        <v>315</v>
      </c>
      <c r="L50" s="55">
        <v>3844864</v>
      </c>
    </row>
    <row r="51" spans="1:12" ht="14.5" x14ac:dyDescent="0.35">
      <c r="A51" s="59" t="s">
        <v>301</v>
      </c>
      <c r="B51" s="54">
        <f>VLOOKUP(A51,$K$1:$L$110,2,FALSE)</f>
        <v>1871363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data'!A:F,5,FALSE)*10^3</f>
        <v>962453</v>
      </c>
      <c r="F51" s="17">
        <f>VLOOKUP(A51,'Other data'!A:F,4,FALSE)*10^3</f>
        <v>962520</v>
      </c>
      <c r="G51" s="48">
        <f t="shared" si="2"/>
        <v>1.0968528514753811E-2</v>
      </c>
      <c r="H51" s="41">
        <f t="shared" si="0"/>
        <v>10556.693174610349</v>
      </c>
      <c r="I51" s="41">
        <f t="shared" si="1"/>
        <v>10557.428066020839</v>
      </c>
      <c r="K51" s="60" t="s">
        <v>319</v>
      </c>
      <c r="L51" s="55">
        <v>335576</v>
      </c>
    </row>
    <row r="52" spans="1:12" ht="14.5" x14ac:dyDescent="0.35">
      <c r="A52" s="60" t="s">
        <v>303</v>
      </c>
      <c r="B52" s="54">
        <f>VLOOKUP(A52,$K$1:$L$110,2,FALSE)</f>
        <v>268175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data'!A:F,5,FALSE)*10^3</f>
        <v>40182973</v>
      </c>
      <c r="F52" s="17">
        <f>VLOOKUP(A52,'Other data'!A:F,4,FALSE)*10^3</f>
        <v>219609973</v>
      </c>
      <c r="G52" s="48">
        <f t="shared" si="2"/>
        <v>6.1109373272174279E-5</v>
      </c>
      <c r="H52" s="41">
        <f t="shared" si="0"/>
        <v>2455.5562962427007</v>
      </c>
      <c r="I52" s="41">
        <f t="shared" si="1"/>
        <v>13420.227814349115</v>
      </c>
      <c r="K52" s="59" t="s">
        <v>321</v>
      </c>
      <c r="L52" s="55">
        <v>10817639</v>
      </c>
    </row>
    <row r="53" spans="1:12" ht="14.5" x14ac:dyDescent="0.35">
      <c r="A53" s="60" t="s">
        <v>307</v>
      </c>
      <c r="B53" s="54">
        <f>VLOOKUP(A53,$K$1:$L$110,2,FALSE)</f>
        <v>1925810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data'!A:F,5,FALSE)*10^3</f>
        <v>5450442.9999999991</v>
      </c>
      <c r="F53" s="17">
        <f>VLOOKUP(A53,'Other data'!A:F,4,FALSE)*10^3</f>
        <v>115741443</v>
      </c>
      <c r="G53" s="48">
        <f t="shared" si="2"/>
        <v>3.2774813965011948E-3</v>
      </c>
      <c r="H53" s="41">
        <f t="shared" si="0"/>
        <v>17863.725535190159</v>
      </c>
      <c r="I53" s="41">
        <f t="shared" si="1"/>
        <v>379340.42623670341</v>
      </c>
      <c r="K53" s="60" t="s">
        <v>323</v>
      </c>
      <c r="L53" s="55">
        <v>4924672</v>
      </c>
    </row>
    <row r="54" spans="1:12" ht="14.5" x14ac:dyDescent="0.35">
      <c r="A54" s="59" t="s">
        <v>309</v>
      </c>
      <c r="B54" s="54">
        <f>VLOOKUP(A54,$K$1:$L$110,2,FALSE)</f>
        <v>222372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data'!A:F,5,FALSE)*10^3</f>
        <v>702985.00000000058</v>
      </c>
      <c r="F54" s="17">
        <f>VLOOKUP(A54,'Other data'!A:F,4,FALSE)*10^3</f>
        <v>101720985</v>
      </c>
      <c r="G54" s="48">
        <f t="shared" si="2"/>
        <v>4.5129652945687272E-4</v>
      </c>
      <c r="H54" s="41">
        <f t="shared" si="0"/>
        <v>317.25469076023995</v>
      </c>
      <c r="I54" s="41">
        <f t="shared" si="1"/>
        <v>45906.327503434608</v>
      </c>
      <c r="K54" s="59" t="s">
        <v>325</v>
      </c>
      <c r="L54" s="55">
        <v>271291</v>
      </c>
    </row>
    <row r="55" spans="1:12" ht="14.5" x14ac:dyDescent="0.35">
      <c r="A55" s="60" t="s">
        <v>311</v>
      </c>
      <c r="B55" s="54">
        <f>VLOOKUP(A55,$K$1:$L$110,2,FALSE)</f>
        <v>1047124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data'!A:F,5,FALSE)*10^3</f>
        <v>11500000</v>
      </c>
      <c r="F55" s="17">
        <f>VLOOKUP(A55,'Other data'!A:F,4,FALSE)*10^3</f>
        <v>254550000</v>
      </c>
      <c r="G55" s="48">
        <f t="shared" si="2"/>
        <v>3.7853392190384371E-3</v>
      </c>
      <c r="H55" s="41">
        <f t="shared" si="0"/>
        <v>43531.40101894203</v>
      </c>
      <c r="I55" s="41">
        <f t="shared" si="1"/>
        <v>963558.09820623416</v>
      </c>
      <c r="K55" s="60" t="s">
        <v>327</v>
      </c>
      <c r="L55" s="55">
        <v>49889</v>
      </c>
    </row>
    <row r="56" spans="1:12" ht="14.5" x14ac:dyDescent="0.35">
      <c r="A56" s="59" t="s">
        <v>313</v>
      </c>
      <c r="B56" s="54">
        <f>VLOOKUP(A56,$K$1:$L$110,2,FALSE)</f>
        <v>1152359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data'!A:F,5,FALSE)*10^3</f>
        <v>2356194.9999999995</v>
      </c>
      <c r="F56" s="17">
        <f>VLOOKUP(A56,'Other data'!A:F,4,FALSE)*10^3</f>
        <v>2356194.9999999995</v>
      </c>
      <c r="G56" s="48">
        <f t="shared" si="2"/>
        <v>7.0195011860855962E-4</v>
      </c>
      <c r="H56" s="41">
        <f t="shared" si="0"/>
        <v>1653.9313597148948</v>
      </c>
      <c r="I56" s="41">
        <f t="shared" si="1"/>
        <v>1653.9313597148948</v>
      </c>
      <c r="K56" s="59" t="s">
        <v>329</v>
      </c>
      <c r="L56" s="55">
        <v>2089097</v>
      </c>
    </row>
    <row r="57" spans="1:12" ht="14.5" x14ac:dyDescent="0.35">
      <c r="A57" s="60" t="s">
        <v>315</v>
      </c>
      <c r="B57" s="54">
        <f>VLOOKUP(A57,$K$1:$L$110,2,FALSE)</f>
        <v>3844864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data'!A:F,5,FALSE)*10^3</f>
        <v>105000000</v>
      </c>
      <c r="F57" s="17">
        <f>VLOOKUP(A57,'Other data'!A:F,4,FALSE)*10^3</f>
        <v>825000000</v>
      </c>
      <c r="G57" s="48">
        <f t="shared" si="2"/>
        <v>8.9315522367816385E-4</v>
      </c>
      <c r="H57" s="41">
        <f t="shared" si="0"/>
        <v>93781.298486207204</v>
      </c>
      <c r="I57" s="41">
        <f t="shared" si="1"/>
        <v>736853.05953448522</v>
      </c>
      <c r="K57" s="60" t="s">
        <v>331</v>
      </c>
      <c r="L57" s="55">
        <v>360167</v>
      </c>
    </row>
    <row r="58" spans="1:12" ht="14.5" x14ac:dyDescent="0.35">
      <c r="A58" s="60" t="s">
        <v>319</v>
      </c>
      <c r="B58" s="54">
        <f>VLOOKUP(A58,$K$1:$L$110,2,FALSE)</f>
        <v>335576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data'!A:F,5,FALSE)*10^3</f>
        <v>17410250</v>
      </c>
      <c r="F58" s="17">
        <f>VLOOKUP(A58,'Other data'!A:F,4,FALSE)*10^3</f>
        <v>49240650</v>
      </c>
      <c r="G58" s="48">
        <f t="shared" si="2"/>
        <v>3.0453327433625673E-4</v>
      </c>
      <c r="H58" s="41">
        <f t="shared" si="0"/>
        <v>5302.0004395128135</v>
      </c>
      <c r="I58" s="41">
        <f t="shared" si="1"/>
        <v>14995.4163749456</v>
      </c>
      <c r="K58" s="60" t="s">
        <v>335</v>
      </c>
      <c r="L58" s="55">
        <v>124830</v>
      </c>
    </row>
    <row r="59" spans="1:12" ht="14.5" x14ac:dyDescent="0.35">
      <c r="A59" s="59" t="s">
        <v>321</v>
      </c>
      <c r="B59" s="54">
        <f>VLOOKUP(A59,$K$1:$L$110,2,FALSE)</f>
        <v>10817639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data'!A:F,5,FALSE)*10^3</f>
        <v>8927000</v>
      </c>
      <c r="F59" s="17">
        <f>VLOOKUP(A59,'Other data'!A:F,4,FALSE)*10^3</f>
        <v>116697000</v>
      </c>
      <c r="G59" s="48">
        <f t="shared" si="2"/>
        <v>1.0036710320072768E-2</v>
      </c>
      <c r="H59" s="41">
        <f t="shared" si="0"/>
        <v>89597.713027289603</v>
      </c>
      <c r="I59" s="41">
        <f t="shared" si="1"/>
        <v>1171253.9842215318</v>
      </c>
      <c r="K59" s="59" t="s">
        <v>337</v>
      </c>
      <c r="L59" s="55">
        <v>1949237</v>
      </c>
    </row>
    <row r="60" spans="1:12" ht="14.5" x14ac:dyDescent="0.35">
      <c r="A60" s="60" t="s">
        <v>323</v>
      </c>
      <c r="B60" s="54">
        <f>VLOOKUP(A60,$K$1:$L$110,2,FALSE)</f>
        <v>4924672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data'!A:F,5,FALSE)*10^3</f>
        <v>50</v>
      </c>
      <c r="F60" s="17">
        <f>VLOOKUP(A60,'Other data'!A:F,4,FALSE)*10^3</f>
        <v>134</v>
      </c>
      <c r="G60" s="48">
        <f t="shared" si="2"/>
        <v>3.6386077548713348E-2</v>
      </c>
      <c r="H60" s="41">
        <f t="shared" si="0"/>
        <v>1.8193038774356673</v>
      </c>
      <c r="I60" s="41">
        <f t="shared" si="1"/>
        <v>4.8757343915275886</v>
      </c>
      <c r="K60" s="60" t="s">
        <v>339</v>
      </c>
      <c r="L60" s="55">
        <v>0</v>
      </c>
    </row>
    <row r="61" spans="1:12" ht="14.5" x14ac:dyDescent="0.35">
      <c r="A61" s="59" t="s">
        <v>325</v>
      </c>
      <c r="B61" s="54">
        <f>VLOOKUP(A61,$K$1:$L$110,2,FALSE)</f>
        <v>271291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data'!A:F,5,FALSE)*10^3</f>
        <v>0</v>
      </c>
      <c r="F61" s="17">
        <f>VLOOKUP(A61,'Other data'!A:F,4,FALSE)*10^3</f>
        <v>0</v>
      </c>
      <c r="G61" s="48">
        <f t="shared" si="2"/>
        <v>1.6888907367972399E-3</v>
      </c>
      <c r="H61" s="41">
        <f t="shared" si="0"/>
        <v>0</v>
      </c>
      <c r="I61" s="41">
        <f t="shared" si="1"/>
        <v>0</v>
      </c>
      <c r="K61" s="59" t="s">
        <v>345</v>
      </c>
      <c r="L61" s="55">
        <v>0</v>
      </c>
    </row>
    <row r="62" spans="1:12" ht="14.5" x14ac:dyDescent="0.35">
      <c r="A62" s="60" t="s">
        <v>327</v>
      </c>
      <c r="B62" s="54">
        <f>VLOOKUP(A62,$K$1:$L$110,2,FALSE)</f>
        <v>49889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data'!A:F,5,FALSE)*10^3</f>
        <v>3498017</v>
      </c>
      <c r="F62" s="17">
        <f>VLOOKUP(A62,'Other data'!A:F,4,FALSE)*10^3</f>
        <v>50343318</v>
      </c>
      <c r="G62" s="48">
        <f t="shared" si="2"/>
        <v>4.4834675719442265E-5</v>
      </c>
      <c r="H62" s="41">
        <f t="shared" si="0"/>
        <v>156.83245785609628</v>
      </c>
      <c r="I62" s="41">
        <f t="shared" si="1"/>
        <v>2257.1263371707605</v>
      </c>
      <c r="K62" s="60" t="s">
        <v>351</v>
      </c>
      <c r="L62" s="55">
        <v>742547</v>
      </c>
    </row>
    <row r="63" spans="1:12" ht="14.5" x14ac:dyDescent="0.35">
      <c r="A63" s="59" t="s">
        <v>329</v>
      </c>
      <c r="B63" s="54">
        <f>VLOOKUP(A63,$K$1:$L$110,2,FALSE)</f>
        <v>2089097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data'!A:F,5,FALSE)*10^3</f>
        <v>27037000</v>
      </c>
      <c r="F63" s="17">
        <f>VLOOKUP(A63,'Other data'!A:F,4,FALSE)*10^3</f>
        <v>369137000</v>
      </c>
      <c r="G63" s="48">
        <f t="shared" si="2"/>
        <v>1.0688342008840598E-2</v>
      </c>
      <c r="H63" s="41">
        <f t="shared" si="0"/>
        <v>288980.70289302326</v>
      </c>
      <c r="I63" s="41">
        <f t="shared" si="1"/>
        <v>3945462.504117392</v>
      </c>
      <c r="K63" s="60" t="s">
        <v>355</v>
      </c>
      <c r="L63" s="55">
        <v>4120729</v>
      </c>
    </row>
    <row r="64" spans="1:12" ht="14.5" x14ac:dyDescent="0.35">
      <c r="A64" s="60" t="s">
        <v>331</v>
      </c>
      <c r="B64" s="54">
        <f>VLOOKUP(A64,$K$1:$L$110,2,FALSE)</f>
        <v>360167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data'!A:F,5,FALSE)*10^3</f>
        <v>3727034</v>
      </c>
      <c r="F64" s="17">
        <f>VLOOKUP(A64,'Other data'!A:F,4,FALSE)*10^3</f>
        <v>3904376</v>
      </c>
      <c r="G64" s="48">
        <f t="shared" si="2"/>
        <v>3.3536054655980619E-4</v>
      </c>
      <c r="H64" s="41">
        <f t="shared" si="0"/>
        <v>1249.9001592869806</v>
      </c>
      <c r="I64" s="41">
        <f t="shared" si="1"/>
        <v>1309.3736693349899</v>
      </c>
      <c r="K64" s="59" t="s">
        <v>357</v>
      </c>
      <c r="L64" s="55">
        <v>1038971</v>
      </c>
    </row>
    <row r="65" spans="1:12" ht="14.5" x14ac:dyDescent="0.35">
      <c r="A65" s="60" t="s">
        <v>335</v>
      </c>
      <c r="B65" s="54">
        <f>VLOOKUP(A65,$K$1:$L$110,2,FALSE)</f>
        <v>124830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data'!A:F,5,FALSE)*10^3</f>
        <v>2666932.9999999972</v>
      </c>
      <c r="F65" s="17">
        <f>VLOOKUP(A65,'Other data'!A:F,4,FALSE)*10^3</f>
        <v>50912534.999999993</v>
      </c>
      <c r="G65" s="48">
        <f t="shared" si="2"/>
        <v>3.489934273250746E-4</v>
      </c>
      <c r="H65" s="41">
        <f t="shared" si="0"/>
        <v>930.74208811634219</v>
      </c>
      <c r="I65" s="41">
        <f t="shared" si="1"/>
        <v>17768.140083457816</v>
      </c>
      <c r="K65" s="59" t="s">
        <v>365</v>
      </c>
      <c r="L65" s="55">
        <v>436474</v>
      </c>
    </row>
    <row r="66" spans="1:12" ht="14.5" x14ac:dyDescent="0.35">
      <c r="A66" s="59" t="s">
        <v>337</v>
      </c>
      <c r="B66" s="54">
        <f>VLOOKUP(A66,$K$1:$L$110,2,FALSE)</f>
        <v>1949237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data'!A:F,5,FALSE)*10^3</f>
        <v>14930000</v>
      </c>
      <c r="F66" s="17">
        <f>VLOOKUP(A66,'Other data'!A:F,4,FALSE)*10^3</f>
        <v>14930000</v>
      </c>
      <c r="G66" s="48">
        <f t="shared" si="2"/>
        <v>3.2809080633332591E-3</v>
      </c>
      <c r="H66" s="41">
        <f t="shared" si="0"/>
        <v>48983.957385565562</v>
      </c>
      <c r="I66" s="41">
        <f t="shared" si="1"/>
        <v>48983.957385565562</v>
      </c>
      <c r="K66" s="60" t="s">
        <v>367</v>
      </c>
      <c r="L66" s="55">
        <v>312299</v>
      </c>
    </row>
    <row r="67" spans="1:12" ht="14.5" x14ac:dyDescent="0.35">
      <c r="A67" s="60" t="s">
        <v>341</v>
      </c>
      <c r="B67" s="54"/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data'!A:F,5,FALSE)*10^3</f>
        <v>0</v>
      </c>
      <c r="F67" s="17">
        <f>VLOOKUP(A67,'Other data'!A:F,4,FALSE)*10^3</f>
        <v>0</v>
      </c>
      <c r="G67" s="48"/>
      <c r="H67" s="41">
        <f t="shared" ref="H67:H130" si="3">G67*E67</f>
        <v>0</v>
      </c>
      <c r="I67" s="41">
        <f t="shared" ref="I67:I130" si="4">G67*F67</f>
        <v>0</v>
      </c>
      <c r="K67" s="59" t="s">
        <v>369</v>
      </c>
      <c r="L67" s="55">
        <v>404064</v>
      </c>
    </row>
    <row r="68" spans="1:12" ht="14.5" x14ac:dyDescent="0.35">
      <c r="A68" s="59" t="s">
        <v>345</v>
      </c>
      <c r="B68" s="54">
        <f>VLOOKUP(A68,$K$1:$L$110,2,FALSE)</f>
        <v>0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data'!A:F,5,FALSE)*10^3</f>
        <v>0</v>
      </c>
      <c r="F68" s="17">
        <f>VLOOKUP(A68,'Other data'!A:F,4,FALSE)*10^3</f>
        <v>0</v>
      </c>
      <c r="G68" s="48"/>
      <c r="H68" s="41">
        <f t="shared" si="3"/>
        <v>0</v>
      </c>
      <c r="I68" s="41">
        <f t="shared" si="4"/>
        <v>0</v>
      </c>
      <c r="K68" s="59" t="s">
        <v>385</v>
      </c>
      <c r="L68" s="55">
        <v>106181</v>
      </c>
    </row>
    <row r="69" spans="1:12" ht="14.5" x14ac:dyDescent="0.35">
      <c r="A69" s="59" t="s">
        <v>349</v>
      </c>
      <c r="B69" s="54"/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data'!A:F,5,FALSE)*10^3</f>
        <v>0</v>
      </c>
      <c r="F69" s="17">
        <f>VLOOKUP(A69,'Other data'!A:F,4,FALSE)*10^3</f>
        <v>0</v>
      </c>
      <c r="G69" s="48"/>
      <c r="H69" s="41">
        <f t="shared" si="3"/>
        <v>0</v>
      </c>
      <c r="I69" s="41">
        <f t="shared" si="4"/>
        <v>0</v>
      </c>
      <c r="K69" s="60" t="s">
        <v>387</v>
      </c>
      <c r="L69" s="55">
        <v>1231217</v>
      </c>
    </row>
    <row r="70" spans="1:12" ht="14.5" x14ac:dyDescent="0.35">
      <c r="A70" s="60" t="s">
        <v>351</v>
      </c>
      <c r="B70" s="54">
        <f>VLOOKUP(A70,$K$1:$L$110,2,FALSE)</f>
        <v>742547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data'!A:F,5,FALSE)*10^3</f>
        <v>2263692.0000000005</v>
      </c>
      <c r="F70" s="17">
        <f>VLOOKUP(A70,'Other data'!A:F,4,FALSE)*10^3</f>
        <v>4731172.0000000009</v>
      </c>
      <c r="G70" s="48">
        <f t="shared" ref="G70:G130" si="5">(B70*D70)/C70</f>
        <v>3.0954426408844288E-4</v>
      </c>
      <c r="H70" s="41">
        <f t="shared" si="3"/>
        <v>700.71287426289553</v>
      </c>
      <c r="I70" s="41">
        <f t="shared" si="4"/>
        <v>1464.5071550158468</v>
      </c>
      <c r="K70" s="59" t="s">
        <v>389</v>
      </c>
      <c r="L70" s="55">
        <v>29600</v>
      </c>
    </row>
    <row r="71" spans="1:12" ht="14.5" x14ac:dyDescent="0.35">
      <c r="A71" s="60" t="s">
        <v>353</v>
      </c>
      <c r="B71" s="54"/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data'!A:F,5,FALSE)*10^3</f>
        <v>0</v>
      </c>
      <c r="F71" s="17">
        <f>VLOOKUP(A71,'Other data'!A:F,4,FALSE)*10^3</f>
        <v>0</v>
      </c>
      <c r="G71" s="48"/>
      <c r="H71" s="41">
        <f t="shared" si="3"/>
        <v>0</v>
      </c>
      <c r="I71" s="41">
        <f t="shared" si="4"/>
        <v>0</v>
      </c>
      <c r="K71" s="60" t="s">
        <v>391</v>
      </c>
      <c r="L71" s="55">
        <v>310975</v>
      </c>
    </row>
    <row r="72" spans="1:12" ht="14.5" x14ac:dyDescent="0.35">
      <c r="A72" s="60" t="s">
        <v>355</v>
      </c>
      <c r="B72" s="54">
        <f>VLOOKUP(A72,$K$1:$L$110,2,FALSE)</f>
        <v>4120729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data'!A:F,5,FALSE)*10^3</f>
        <v>1733232</v>
      </c>
      <c r="F72" s="17">
        <f>VLOOKUP(A72,'Other data'!A:F,4,FALSE)*10^3</f>
        <v>1735962</v>
      </c>
      <c r="G72" s="48">
        <f t="shared" si="5"/>
        <v>1.1411978431227994E-2</v>
      </c>
      <c r="H72" s="41">
        <f t="shared" si="3"/>
        <v>19779.60620031416</v>
      </c>
      <c r="I72" s="41">
        <f t="shared" si="4"/>
        <v>19810.760901431411</v>
      </c>
      <c r="K72" s="59" t="s">
        <v>393</v>
      </c>
      <c r="L72" s="55">
        <v>11717</v>
      </c>
    </row>
    <row r="73" spans="1:12" ht="14.5" x14ac:dyDescent="0.35">
      <c r="A73" s="59" t="s">
        <v>357</v>
      </c>
      <c r="B73" s="54">
        <f>VLOOKUP(A73,$K$1:$L$110,2,FALSE)</f>
        <v>1038971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data'!A:F,5,FALSE)*10^3</f>
        <v>18000000</v>
      </c>
      <c r="F73" s="17">
        <f>VLOOKUP(A73,'Other data'!A:F,4,FALSE)*10^3</f>
        <v>18000000</v>
      </c>
      <c r="G73" s="48">
        <f t="shared" si="5"/>
        <v>2.5613000022233406E-4</v>
      </c>
      <c r="H73" s="41">
        <f t="shared" si="3"/>
        <v>4610.3400040020133</v>
      </c>
      <c r="I73" s="41">
        <f t="shared" si="4"/>
        <v>4610.3400040020133</v>
      </c>
      <c r="K73" s="60" t="s">
        <v>395</v>
      </c>
      <c r="L73" s="55">
        <v>1783433</v>
      </c>
    </row>
    <row r="74" spans="1:12" ht="14.5" x14ac:dyDescent="0.35">
      <c r="A74" s="59" t="s">
        <v>359</v>
      </c>
      <c r="B74" s="54"/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data'!A:F,5,FALSE)*10^3</f>
        <v>0</v>
      </c>
      <c r="F74" s="17">
        <f>VLOOKUP(A74,'Other data'!A:F,4,FALSE)*10^3</f>
        <v>0</v>
      </c>
      <c r="G74" s="48"/>
      <c r="H74" s="41">
        <f t="shared" si="3"/>
        <v>0</v>
      </c>
      <c r="I74" s="41">
        <f t="shared" si="4"/>
        <v>0</v>
      </c>
      <c r="K74" s="60" t="s">
        <v>403</v>
      </c>
      <c r="L74" s="55">
        <v>279347</v>
      </c>
    </row>
    <row r="75" spans="1:12" ht="14.5" x14ac:dyDescent="0.35">
      <c r="A75" s="59" t="s">
        <v>361</v>
      </c>
      <c r="B75" s="54"/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data'!A:F,5,FALSE)*10^3</f>
        <v>0</v>
      </c>
      <c r="F75" s="17">
        <f>VLOOKUP(A75,'Other data'!A:F,4,FALSE)*10^3</f>
        <v>0</v>
      </c>
      <c r="G75" s="48"/>
      <c r="H75" s="41">
        <f t="shared" si="3"/>
        <v>0</v>
      </c>
      <c r="I75" s="41">
        <f t="shared" si="4"/>
        <v>0</v>
      </c>
      <c r="K75" s="60" t="s">
        <v>407</v>
      </c>
      <c r="L75" s="55">
        <v>0</v>
      </c>
    </row>
    <row r="76" spans="1:12" ht="14.5" x14ac:dyDescent="0.35">
      <c r="A76" s="59" t="s">
        <v>365</v>
      </c>
      <c r="B76" s="54">
        <f>VLOOKUP(A76,$K$1:$L$110,2,FALSE)</f>
        <v>436474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data'!A:F,5,FALSE)*10^3</f>
        <v>3360000</v>
      </c>
      <c r="F76" s="17">
        <f>VLOOKUP(A76,'Other data'!A:F,4,FALSE)*10^3</f>
        <v>45410000</v>
      </c>
      <c r="G76" s="48">
        <f t="shared" si="5"/>
        <v>5.1639821226198419E-4</v>
      </c>
      <c r="H76" s="41">
        <f t="shared" si="3"/>
        <v>1735.097993200267</v>
      </c>
      <c r="I76" s="41">
        <f t="shared" si="4"/>
        <v>23449.642818816701</v>
      </c>
      <c r="K76" s="59" t="s">
        <v>409</v>
      </c>
      <c r="L76" s="55">
        <v>231907</v>
      </c>
    </row>
    <row r="77" spans="1:12" ht="14.5" x14ac:dyDescent="0.35">
      <c r="A77" s="60" t="s">
        <v>367</v>
      </c>
      <c r="B77" s="54">
        <f>VLOOKUP(A77,$K$1:$L$110,2,FALSE)</f>
        <v>312299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data'!A:F,5,FALSE)*10^3</f>
        <v>40400000</v>
      </c>
      <c r="F77" s="17">
        <f>VLOOKUP(A77,'Other data'!A:F,4,FALSE)*10^3</f>
        <v>506400000</v>
      </c>
      <c r="G77" s="48">
        <f t="shared" si="5"/>
        <v>4.7606417705036379E-4</v>
      </c>
      <c r="H77" s="41">
        <f t="shared" si="3"/>
        <v>19232.992752834696</v>
      </c>
      <c r="I77" s="41">
        <f t="shared" si="4"/>
        <v>241078.89925830421</v>
      </c>
      <c r="K77" s="60" t="s">
        <v>411</v>
      </c>
      <c r="L77" s="55">
        <v>158127</v>
      </c>
    </row>
    <row r="78" spans="1:12" ht="14.5" x14ac:dyDescent="0.35">
      <c r="A78" s="59" t="s">
        <v>369</v>
      </c>
      <c r="B78" s="54">
        <f>VLOOKUP(A78,$K$1:$L$110,2,FALSE)</f>
        <v>404064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data'!A:F,5,FALSE)*10^3</f>
        <v>2368462.9999999995</v>
      </c>
      <c r="F78" s="17">
        <f>VLOOKUP(A78,'Other data'!A:F,4,FALSE)*10^3</f>
        <v>2384502.9999999995</v>
      </c>
      <c r="G78" s="48">
        <f t="shared" si="5"/>
        <v>1.0697665854307117E-3</v>
      </c>
      <c r="H78" s="41">
        <f t="shared" si="3"/>
        <v>2533.7025762289791</v>
      </c>
      <c r="I78" s="41">
        <f t="shared" si="4"/>
        <v>2550.8616322592879</v>
      </c>
      <c r="K78" s="60" t="s">
        <v>419</v>
      </c>
      <c r="L78" s="55">
        <v>905809</v>
      </c>
    </row>
    <row r="79" spans="1:12" ht="14.5" x14ac:dyDescent="0.35">
      <c r="A79" s="59" t="s">
        <v>375</v>
      </c>
      <c r="B79" s="54"/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data'!A:F,5,FALSE)*10^3</f>
        <v>0</v>
      </c>
      <c r="F79" s="17">
        <f>VLOOKUP(A79,'Other data'!A:F,4,FALSE)*10^3</f>
        <v>0</v>
      </c>
      <c r="G79" s="48"/>
      <c r="H79" s="41">
        <f t="shared" si="3"/>
        <v>0</v>
      </c>
      <c r="I79" s="41">
        <f t="shared" si="4"/>
        <v>0</v>
      </c>
      <c r="K79" s="60" t="s">
        <v>415</v>
      </c>
      <c r="L79" s="55">
        <v>24660473</v>
      </c>
    </row>
    <row r="80" spans="1:12" ht="14.5" x14ac:dyDescent="0.35">
      <c r="A80" s="59" t="s">
        <v>377</v>
      </c>
      <c r="B80" s="54"/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data'!A:F,5,FALSE)*10^3</f>
        <v>0</v>
      </c>
      <c r="F80" s="17">
        <f>VLOOKUP(A80,'Other data'!A:F,4,FALSE)*10^3</f>
        <v>0</v>
      </c>
      <c r="G80" s="48"/>
      <c r="H80" s="41">
        <f t="shared" si="3"/>
        <v>0</v>
      </c>
      <c r="I80" s="41">
        <f t="shared" si="4"/>
        <v>0</v>
      </c>
      <c r="K80" s="59" t="s">
        <v>417</v>
      </c>
      <c r="L80" s="55">
        <v>106158</v>
      </c>
    </row>
    <row r="81" spans="1:12" ht="14.5" x14ac:dyDescent="0.35">
      <c r="A81" s="59" t="s">
        <v>381</v>
      </c>
      <c r="B81" s="54"/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data'!A:F,5,FALSE)*10^3</f>
        <v>0</v>
      </c>
      <c r="F81" s="17">
        <f>VLOOKUP(A81,'Other data'!A:F,4,FALSE)*10^3</f>
        <v>0</v>
      </c>
      <c r="G81" s="48"/>
      <c r="H81" s="41">
        <f t="shared" si="3"/>
        <v>0</v>
      </c>
      <c r="I81" s="41">
        <f t="shared" si="4"/>
        <v>0</v>
      </c>
      <c r="K81" s="59" t="s">
        <v>405</v>
      </c>
      <c r="L81" s="55">
        <v>1366441</v>
      </c>
    </row>
    <row r="82" spans="1:12" ht="14.5" x14ac:dyDescent="0.35">
      <c r="A82" s="59" t="s">
        <v>385</v>
      </c>
      <c r="B82" s="54">
        <f>VLOOKUP(A82,$K$1:$L$110,2,FALSE)</f>
        <v>106181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data'!A:F,5,FALSE)*10^3</f>
        <v>37559433</v>
      </c>
      <c r="F82" s="17">
        <f>VLOOKUP(A82,'Other data'!A:F,4,FALSE)*10^3</f>
        <v>37561865</v>
      </c>
      <c r="G82" s="48">
        <f t="shared" si="5"/>
        <v>2.2262379558257722E-4</v>
      </c>
      <c r="H82" s="41">
        <f t="shared" si="3"/>
        <v>8361.6235343895059</v>
      </c>
      <c r="I82" s="41">
        <f t="shared" si="4"/>
        <v>8362.1649554603628</v>
      </c>
      <c r="K82" s="59" t="s">
        <v>421</v>
      </c>
      <c r="L82" s="55">
        <v>444774</v>
      </c>
    </row>
    <row r="83" spans="1:12" ht="14.5" x14ac:dyDescent="0.35">
      <c r="A83" s="60" t="s">
        <v>387</v>
      </c>
      <c r="B83" s="54">
        <f>VLOOKUP(A83,$K$1:$L$110,2,FALSE)</f>
        <v>1231217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data'!A:F,5,FALSE)*10^3</f>
        <v>384381</v>
      </c>
      <c r="F83" s="17">
        <f>VLOOKUP(A83,'Other data'!A:F,4,FALSE)*10^3</f>
        <v>755312</v>
      </c>
      <c r="G83" s="48">
        <f t="shared" si="5"/>
        <v>5.0750462640551343E-3</v>
      </c>
      <c r="H83" s="41">
        <f t="shared" si="3"/>
        <v>1950.7513580237764</v>
      </c>
      <c r="I83" s="41">
        <f t="shared" si="4"/>
        <v>3833.2433437960117</v>
      </c>
      <c r="K83" s="60" t="s">
        <v>423</v>
      </c>
      <c r="L83" s="55">
        <v>2528187</v>
      </c>
    </row>
    <row r="84" spans="1:12" ht="14.5" x14ac:dyDescent="0.35">
      <c r="A84" s="59" t="s">
        <v>389</v>
      </c>
      <c r="B84" s="54">
        <f>VLOOKUP(A84,$K$1:$L$110,2,FALSE)</f>
        <v>29600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data'!A:F,5,FALSE)*10^3</f>
        <v>395426.00000000006</v>
      </c>
      <c r="F84" s="17">
        <f>VLOOKUP(A84,'Other data'!A:F,4,FALSE)*10^3</f>
        <v>395426.00000000006</v>
      </c>
      <c r="G84" s="48">
        <f t="shared" si="5"/>
        <v>2.7379430611507047E-4</v>
      </c>
      <c r="H84" s="41">
        <f t="shared" si="3"/>
        <v>108.26538728985787</v>
      </c>
      <c r="I84" s="41">
        <f t="shared" si="4"/>
        <v>108.26538728985787</v>
      </c>
      <c r="K84" s="59" t="s">
        <v>425</v>
      </c>
      <c r="L84" s="55">
        <v>6373366</v>
      </c>
    </row>
    <row r="85" spans="1:12" ht="14.5" x14ac:dyDescent="0.35">
      <c r="A85" s="60" t="s">
        <v>391</v>
      </c>
      <c r="B85" s="54">
        <f>VLOOKUP(A85,$K$1:$L$110,2,FALSE)</f>
        <v>310975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data'!A:F,5,FALSE)*10^3</f>
        <v>22500000</v>
      </c>
      <c r="F85" s="17">
        <f>VLOOKUP(A85,'Other data'!A:F,4,FALSE)*10^3</f>
        <v>239500000</v>
      </c>
      <c r="G85" s="48">
        <f t="shared" si="5"/>
        <v>2.2617704618914847E-4</v>
      </c>
      <c r="H85" s="41">
        <f t="shared" si="3"/>
        <v>5088.9835392558407</v>
      </c>
      <c r="I85" s="41">
        <f t="shared" si="4"/>
        <v>54169.40256230106</v>
      </c>
      <c r="K85" s="60" t="s">
        <v>431</v>
      </c>
      <c r="L85" s="55">
        <v>256819</v>
      </c>
    </row>
    <row r="86" spans="1:12" ht="14.5" x14ac:dyDescent="0.35">
      <c r="A86" s="59" t="s">
        <v>393</v>
      </c>
      <c r="B86" s="54">
        <f>VLOOKUP(A86,$K$1:$L$110,2,FALSE)</f>
        <v>11717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data'!A:F,5,FALSE)*10^3</f>
        <v>10125700</v>
      </c>
      <c r="F86" s="17">
        <f>VLOOKUP(A86,'Other data'!A:F,4,FALSE)*10^3</f>
        <v>18749700</v>
      </c>
      <c r="G86" s="48">
        <f t="shared" si="5"/>
        <v>3.7331790084917601E-5</v>
      </c>
      <c r="H86" s="41">
        <f t="shared" si="3"/>
        <v>378.01050686285015</v>
      </c>
      <c r="I86" s="41">
        <f t="shared" si="4"/>
        <v>699.95986455517959</v>
      </c>
      <c r="K86" s="60" t="s">
        <v>435</v>
      </c>
      <c r="L86" s="55">
        <v>159979</v>
      </c>
    </row>
    <row r="87" spans="1:12" ht="14.5" x14ac:dyDescent="0.35">
      <c r="A87" s="60" t="s">
        <v>395</v>
      </c>
      <c r="B87" s="54">
        <f>VLOOKUP(A87,$K$1:$L$110,2,FALSE)</f>
        <v>1783433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data'!A:F,5,FALSE)*10^3</f>
        <v>6600000</v>
      </c>
      <c r="F87" s="17">
        <f>VLOOKUP(A87,'Other data'!A:F,4,FALSE)*10^3</f>
        <v>70900000</v>
      </c>
      <c r="G87" s="48">
        <f t="shared" si="5"/>
        <v>2.7324482791360456E-3</v>
      </c>
      <c r="H87" s="41">
        <f t="shared" si="3"/>
        <v>18034.158642297902</v>
      </c>
      <c r="I87" s="41">
        <f t="shared" si="4"/>
        <v>193730.58299074564</v>
      </c>
      <c r="K87" s="60" t="s">
        <v>439</v>
      </c>
      <c r="L87" s="55">
        <v>1317133</v>
      </c>
    </row>
    <row r="88" spans="1:12" ht="14.5" x14ac:dyDescent="0.35">
      <c r="A88" s="60" t="s">
        <v>403</v>
      </c>
      <c r="B88" s="54">
        <f>VLOOKUP(A88,$K$1:$L$110,2,FALSE)</f>
        <v>279347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data'!A:F,5,FALSE)*10^3</f>
        <v>3738714.0000000005</v>
      </c>
      <c r="F88" s="17">
        <f>VLOOKUP(A88,'Other data'!A:F,4,FALSE)*10^3</f>
        <v>3738714.0000000005</v>
      </c>
      <c r="G88" s="48">
        <f t="shared" si="5"/>
        <v>8.3585960587456037E-4</v>
      </c>
      <c r="H88" s="41">
        <f t="shared" si="3"/>
        <v>3125.0400105177014</v>
      </c>
      <c r="I88" s="41">
        <f t="shared" si="4"/>
        <v>3125.0400105177014</v>
      </c>
      <c r="K88" s="59" t="s">
        <v>441</v>
      </c>
      <c r="L88" s="55">
        <v>529147</v>
      </c>
    </row>
    <row r="89" spans="1:12" ht="14.5" x14ac:dyDescent="0.35">
      <c r="A89" s="60" t="s">
        <v>407</v>
      </c>
      <c r="B89" s="54">
        <f>VLOOKUP(A89,$K$1:$L$110,2,FALSE)</f>
        <v>0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data'!A:F,5,FALSE)*10^3</f>
        <v>7809890</v>
      </c>
      <c r="F89" s="17">
        <f>VLOOKUP(A89,'Other data'!A:F,4,FALSE)*10^3</f>
        <v>7809890</v>
      </c>
      <c r="G89" s="48">
        <f t="shared" si="5"/>
        <v>0</v>
      </c>
      <c r="H89" s="41">
        <f t="shared" si="3"/>
        <v>0</v>
      </c>
      <c r="I89" s="41">
        <f t="shared" si="4"/>
        <v>0</v>
      </c>
      <c r="K89" s="60" t="s">
        <v>443</v>
      </c>
      <c r="L89" s="55">
        <v>758758</v>
      </c>
    </row>
    <row r="90" spans="1:12" ht="14.5" x14ac:dyDescent="0.35">
      <c r="A90" s="59" t="s">
        <v>409</v>
      </c>
      <c r="B90" s="54">
        <f>VLOOKUP(A90,$K$1:$L$110,2,FALSE)</f>
        <v>231907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data'!A:F,5,FALSE)*10^3</f>
        <v>560451</v>
      </c>
      <c r="F90" s="17">
        <f>VLOOKUP(A90,'Other data'!A:F,4,FALSE)*10^3</f>
        <v>560451</v>
      </c>
      <c r="G90" s="48">
        <f t="shared" si="5"/>
        <v>1.5658088066802147E-3</v>
      </c>
      <c r="H90" s="41">
        <f t="shared" si="3"/>
        <v>877.55911151273301</v>
      </c>
      <c r="I90" s="41">
        <f t="shared" si="4"/>
        <v>877.55911151273301</v>
      </c>
      <c r="K90" s="59" t="s">
        <v>445</v>
      </c>
      <c r="L90" s="55">
        <v>5966803</v>
      </c>
    </row>
    <row r="91" spans="1:12" ht="14.5" x14ac:dyDescent="0.35">
      <c r="A91" s="60" t="s">
        <v>411</v>
      </c>
      <c r="B91" s="54">
        <f>VLOOKUP(A91,$K$1:$L$110,2,FALSE)</f>
        <v>158127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data'!A:F,5,FALSE)*10^3</f>
        <v>616420.00000000012</v>
      </c>
      <c r="F91" s="17">
        <f>VLOOKUP(A91,'Other data'!A:F,4,FALSE)*10^3</f>
        <v>616420.00000000012</v>
      </c>
      <c r="G91" s="48">
        <f t="shared" si="5"/>
        <v>4.0742061079202397E-4</v>
      </c>
      <c r="H91" s="41">
        <f t="shared" si="3"/>
        <v>251.14221290441947</v>
      </c>
      <c r="I91" s="41">
        <f t="shared" si="4"/>
        <v>251.14221290441947</v>
      </c>
      <c r="K91" s="60" t="s">
        <v>447</v>
      </c>
      <c r="L91" s="55">
        <v>650718</v>
      </c>
    </row>
    <row r="92" spans="1:12" ht="14.5" x14ac:dyDescent="0.35">
      <c r="A92" s="60" t="s">
        <v>419</v>
      </c>
      <c r="B92" s="54">
        <f>VLOOKUP(A92,$K$1:$L$110,2,FALSE)</f>
        <v>905809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data'!A:F,5,FALSE)*10^3</f>
        <v>713781</v>
      </c>
      <c r="F92" s="17">
        <f>VLOOKUP(A92,'Other data'!A:F,4,FALSE)*10^3</f>
        <v>713781</v>
      </c>
      <c r="G92" s="48">
        <f t="shared" si="5"/>
        <v>3.8554605930633768E-3</v>
      </c>
      <c r="H92" s="41">
        <f t="shared" si="3"/>
        <v>2751.9545175773701</v>
      </c>
      <c r="I92" s="41">
        <f t="shared" si="4"/>
        <v>2751.9545175773701</v>
      </c>
      <c r="K92" s="59" t="s">
        <v>449</v>
      </c>
      <c r="L92" s="55">
        <v>55784</v>
      </c>
    </row>
    <row r="93" spans="1:12" ht="14.5" x14ac:dyDescent="0.35">
      <c r="A93" s="60" t="s">
        <v>413</v>
      </c>
      <c r="B93" s="54"/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data'!A:F,5,FALSE)*10^3</f>
        <v>0</v>
      </c>
      <c r="F93" s="17">
        <f>VLOOKUP(A93,'Other data'!A:F,4,FALSE)*10^3</f>
        <v>0</v>
      </c>
      <c r="G93" s="48"/>
      <c r="H93" s="41">
        <f t="shared" si="3"/>
        <v>0</v>
      </c>
      <c r="I93" s="41">
        <f t="shared" si="4"/>
        <v>0</v>
      </c>
      <c r="K93" s="60" t="s">
        <v>455</v>
      </c>
      <c r="L93" s="55">
        <v>38825214</v>
      </c>
    </row>
    <row r="94" spans="1:12" ht="14.5" x14ac:dyDescent="0.35">
      <c r="A94" s="60" t="s">
        <v>415</v>
      </c>
      <c r="B94" s="54">
        <f>VLOOKUP(A94,$K$1:$L$110,2,FALSE)</f>
        <v>24660473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data'!A:F,5,FALSE)*10^3</f>
        <v>4139710</v>
      </c>
      <c r="F94" s="17">
        <f>VLOOKUP(A94,'Other data'!A:F,4,FALSE)*10^3</f>
        <v>5873170</v>
      </c>
      <c r="G94" s="48">
        <f t="shared" si="5"/>
        <v>2.9722945008916399E-2</v>
      </c>
      <c r="H94" s="41">
        <f t="shared" si="3"/>
        <v>123044.37268286131</v>
      </c>
      <c r="I94" s="41">
        <f t="shared" si="4"/>
        <v>174567.90893801753</v>
      </c>
      <c r="K94" s="59" t="s">
        <v>457</v>
      </c>
      <c r="L94" s="55">
        <v>857000</v>
      </c>
    </row>
    <row r="95" spans="1:12" ht="14.5" x14ac:dyDescent="0.35">
      <c r="A95" s="59" t="s">
        <v>417</v>
      </c>
      <c r="B95" s="54">
        <f>VLOOKUP(A95,$K$1:$L$110,2,FALSE)</f>
        <v>106158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data'!A:F,5,FALSE)*10^3</f>
        <v>47902354.999999985</v>
      </c>
      <c r="F95" s="17">
        <f>VLOOKUP(A95,'Other data'!A:F,4,FALSE)*10^3</f>
        <v>491186355</v>
      </c>
      <c r="G95" s="48">
        <f t="shared" si="5"/>
        <v>4.8368056798982233E-6</v>
      </c>
      <c r="H95" s="41">
        <f t="shared" si="3"/>
        <v>231.69438274450098</v>
      </c>
      <c r="I95" s="41">
        <f t="shared" si="4"/>
        <v>2375.7729517525049</v>
      </c>
      <c r="K95" s="60" t="s">
        <v>459</v>
      </c>
      <c r="L95" s="55">
        <v>1662822</v>
      </c>
    </row>
    <row r="96" spans="1:12" ht="14.5" x14ac:dyDescent="0.35">
      <c r="A96" s="59" t="s">
        <v>405</v>
      </c>
      <c r="B96" s="54">
        <f>VLOOKUP(A96,$K$1:$L$110,2,FALSE)</f>
        <v>1366441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data'!A:F,5,FALSE)*10^3</f>
        <v>4049398.9999999977</v>
      </c>
      <c r="F96" s="17">
        <f>VLOOKUP(A96,'Other data'!A:F,4,FALSE)*10^3</f>
        <v>45554598</v>
      </c>
      <c r="G96" s="48">
        <f t="shared" si="5"/>
        <v>2.6088452607246122E-4</v>
      </c>
      <c r="H96" s="41">
        <f t="shared" si="3"/>
        <v>1056.4255389932978</v>
      </c>
      <c r="I96" s="41">
        <f t="shared" si="4"/>
        <v>11884.489709651491</v>
      </c>
      <c r="K96" s="59" t="s">
        <v>461</v>
      </c>
      <c r="L96" s="55">
        <v>28026261</v>
      </c>
    </row>
    <row r="97" spans="1:12" ht="14.5" x14ac:dyDescent="0.35">
      <c r="A97" s="59" t="s">
        <v>421</v>
      </c>
      <c r="B97" s="54">
        <f>VLOOKUP(A97,$K$1:$L$110,2,FALSE)</f>
        <v>444774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data'!A:F,5,FALSE)*10^3</f>
        <v>31200000</v>
      </c>
      <c r="F97" s="17">
        <f>VLOOKUP(A97,'Other data'!A:F,4,FALSE)*10^3</f>
        <v>385200000</v>
      </c>
      <c r="G97" s="48">
        <f t="shared" si="5"/>
        <v>7.1020770867956005E-4</v>
      </c>
      <c r="H97" s="41">
        <f t="shared" si="3"/>
        <v>22158.480510802274</v>
      </c>
      <c r="I97" s="41">
        <f t="shared" si="4"/>
        <v>273572.0093833665</v>
      </c>
      <c r="K97" s="60" t="s">
        <v>463</v>
      </c>
      <c r="L97" s="55">
        <v>14069332</v>
      </c>
    </row>
    <row r="98" spans="1:12" ht="14.5" x14ac:dyDescent="0.35">
      <c r="A98" s="60" t="s">
        <v>423</v>
      </c>
      <c r="B98" s="54">
        <f>VLOOKUP(A98,$K$1:$L$110,2,FALSE)</f>
        <v>2528187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data'!A:F,5,FALSE)*10^3</f>
        <v>3350144</v>
      </c>
      <c r="F98" s="17">
        <f>VLOOKUP(A98,'Other data'!A:F,4,FALSE)*10^3</f>
        <v>165350144</v>
      </c>
      <c r="G98" s="48">
        <f t="shared" si="5"/>
        <v>9.8429997283432397E-3</v>
      </c>
      <c r="H98" s="41">
        <f t="shared" si="3"/>
        <v>32975.466481910735</v>
      </c>
      <c r="I98" s="41">
        <f t="shared" si="4"/>
        <v>1627541.4224735156</v>
      </c>
      <c r="K98" s="60" t="s">
        <v>467</v>
      </c>
      <c r="L98" s="94">
        <v>2688514</v>
      </c>
    </row>
    <row r="99" spans="1:12" ht="14.5" x14ac:dyDescent="0.35">
      <c r="A99" s="59" t="s">
        <v>425</v>
      </c>
      <c r="B99" s="54">
        <f>VLOOKUP(A99,$K$1:$L$110,2,FALSE)</f>
        <v>6373366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data'!A:F,5,FALSE)*10^3</f>
        <v>1984000</v>
      </c>
      <c r="F99" s="17">
        <f>VLOOKUP(A99,'Other data'!A:F,4,FALSE)*10^3</f>
        <v>1984000</v>
      </c>
      <c r="G99" s="48">
        <f t="shared" si="5"/>
        <v>3.9596478626638797E-3</v>
      </c>
      <c r="H99" s="41">
        <f t="shared" si="3"/>
        <v>7855.9413595251372</v>
      </c>
      <c r="I99" s="41">
        <f t="shared" si="4"/>
        <v>7855.9413595251372</v>
      </c>
      <c r="K99" s="60" t="s">
        <v>471</v>
      </c>
      <c r="L99" s="55">
        <v>1931694</v>
      </c>
    </row>
    <row r="100" spans="1:12" ht="14.5" x14ac:dyDescent="0.35">
      <c r="A100" s="60" t="s">
        <v>431</v>
      </c>
      <c r="B100" s="54">
        <f>VLOOKUP(A100,$K$1:$L$110,2,FALSE)</f>
        <v>256819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data'!A:F,5,FALSE)*10^3</f>
        <v>2868611</v>
      </c>
      <c r="F100" s="17">
        <f>VLOOKUP(A100,'Other data'!A:F,4,FALSE)*10^3</f>
        <v>2868611</v>
      </c>
      <c r="G100" s="48">
        <f t="shared" si="5"/>
        <v>3.1205237164203052E-4</v>
      </c>
      <c r="H100" s="41">
        <f t="shared" si="3"/>
        <v>895.15686586841684</v>
      </c>
      <c r="I100" s="41">
        <f t="shared" si="4"/>
        <v>895.15686586841684</v>
      </c>
      <c r="K100" s="59" t="s">
        <v>473</v>
      </c>
      <c r="L100" s="55">
        <v>3119881</v>
      </c>
    </row>
    <row r="101" spans="1:12" ht="14.5" x14ac:dyDescent="0.35">
      <c r="A101" s="60" t="s">
        <v>435</v>
      </c>
      <c r="B101" s="54">
        <f>VLOOKUP(A101,$K$1:$L$110,2,FALSE)</f>
        <v>159979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data'!A:F,5,FALSE)*10^3</f>
        <v>85500000</v>
      </c>
      <c r="F101" s="17">
        <f>VLOOKUP(A101,'Other data'!A:F,4,FALSE)*10^3</f>
        <v>107600000</v>
      </c>
      <c r="G101" s="48">
        <f t="shared" si="5"/>
        <v>2.1463707267856417E-4</v>
      </c>
      <c r="H101" s="41">
        <f t="shared" si="3"/>
        <v>18351.469714017236</v>
      </c>
      <c r="I101" s="41">
        <f t="shared" si="4"/>
        <v>23094.949020213506</v>
      </c>
      <c r="K101" s="60" t="s">
        <v>475</v>
      </c>
      <c r="L101" s="55">
        <v>21702928</v>
      </c>
    </row>
    <row r="102" spans="1:12" ht="14.5" x14ac:dyDescent="0.35">
      <c r="A102" s="60" t="s">
        <v>439</v>
      </c>
      <c r="B102" s="54">
        <f>VLOOKUP(A102,$K$1:$L$110,2,FALSE)</f>
        <v>1317133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data'!A:F,5,FALSE)*10^3</f>
        <v>1884000</v>
      </c>
      <c r="F102" s="17">
        <f>VLOOKUP(A102,'Other data'!A:F,4,FALSE)*10^3</f>
        <v>36733000</v>
      </c>
      <c r="G102" s="48">
        <f t="shared" si="5"/>
        <v>8.1641043152204927E-4</v>
      </c>
      <c r="H102" s="41">
        <f t="shared" si="3"/>
        <v>1538.1172529875407</v>
      </c>
      <c r="I102" s="41">
        <f t="shared" si="4"/>
        <v>29989.204381099436</v>
      </c>
      <c r="K102" s="60" t="s">
        <v>479</v>
      </c>
      <c r="L102" s="55">
        <v>280006</v>
      </c>
    </row>
    <row r="103" spans="1:12" ht="14.5" x14ac:dyDescent="0.35">
      <c r="A103" s="59" t="s">
        <v>441</v>
      </c>
      <c r="B103" s="54">
        <f>VLOOKUP(A103,$K$1:$L$110,2,FALSE)</f>
        <v>529147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data'!A:F,5,FALSE)*10^3</f>
        <v>238196</v>
      </c>
      <c r="F103" s="17">
        <f>VLOOKUP(A103,'Other data'!A:F,4,FALSE)*10^3</f>
        <v>238196</v>
      </c>
      <c r="G103" s="48">
        <f t="shared" si="5"/>
        <v>1.1646711897575403E-3</v>
      </c>
      <c r="H103" s="41">
        <f t="shared" si="3"/>
        <v>277.42001871548706</v>
      </c>
      <c r="I103" s="41">
        <f t="shared" si="4"/>
        <v>277.42001871548706</v>
      </c>
      <c r="K103" s="60" t="s">
        <v>483</v>
      </c>
      <c r="L103" s="55">
        <v>906980</v>
      </c>
    </row>
    <row r="104" spans="1:12" ht="14.5" x14ac:dyDescent="0.35">
      <c r="A104" s="60" t="s">
        <v>443</v>
      </c>
      <c r="B104" s="54">
        <f>VLOOKUP(A104,$K$1:$L$110,2,FALSE)</f>
        <v>758758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data'!A:F,5,FALSE)*10^3</f>
        <v>7428409</v>
      </c>
      <c r="F104" s="17">
        <f>VLOOKUP(A104,'Other data'!A:F,4,FALSE)*10^3</f>
        <v>74077706</v>
      </c>
      <c r="G104" s="48">
        <f t="shared" si="5"/>
        <v>7.2746792588057987E-4</v>
      </c>
      <c r="H104" s="41">
        <f t="shared" si="3"/>
        <v>5403.9292878226324</v>
      </c>
      <c r="I104" s="41">
        <f t="shared" si="4"/>
        <v>53889.155137811387</v>
      </c>
      <c r="K104" s="59" t="s">
        <v>485</v>
      </c>
      <c r="L104" s="55">
        <v>0</v>
      </c>
    </row>
    <row r="105" spans="1:12" ht="14.5" x14ac:dyDescent="0.35">
      <c r="A105" s="59" t="s">
        <v>445</v>
      </c>
      <c r="B105" s="54">
        <f>VLOOKUP(A105,$K$1:$L$110,2,FALSE)</f>
        <v>5966803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data'!A:F,5,FALSE)*10^3</f>
        <v>59000000</v>
      </c>
      <c r="F105" s="17">
        <f>VLOOKUP(A105,'Other data'!A:F,4,FALSE)*10^3</f>
        <v>1262750000</v>
      </c>
      <c r="G105" s="48">
        <f t="shared" si="5"/>
        <v>5.73614722535312E-2</v>
      </c>
      <c r="H105" s="41">
        <f t="shared" si="3"/>
        <v>3384326.8629583409</v>
      </c>
      <c r="I105" s="41">
        <f t="shared" si="4"/>
        <v>72433199.088146523</v>
      </c>
      <c r="K105" s="60" t="s">
        <v>487</v>
      </c>
      <c r="L105" s="55">
        <v>25789</v>
      </c>
    </row>
    <row r="106" spans="1:12" ht="14.5" x14ac:dyDescent="0.35">
      <c r="A106" s="60" t="s">
        <v>447</v>
      </c>
      <c r="B106" s="54">
        <f>VLOOKUP(A106,$K$1:$L$110,2,FALSE)</f>
        <v>650718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data'!A:F,5,FALSE)*10^3</f>
        <v>85111460.999999985</v>
      </c>
      <c r="F106" s="17">
        <f>VLOOKUP(A106,'Other data'!A:F,4,FALSE)*10^3</f>
        <v>123629261.99999999</v>
      </c>
      <c r="G106" s="48">
        <f t="shared" si="5"/>
        <v>3.3233617483537412E-4</v>
      </c>
      <c r="H106" s="41">
        <f t="shared" si="3"/>
        <v>28285.617383390119</v>
      </c>
      <c r="I106" s="41">
        <f t="shared" si="4"/>
        <v>41086.476030800266</v>
      </c>
      <c r="K106" s="60" t="s">
        <v>491</v>
      </c>
      <c r="L106" s="55">
        <v>178401</v>
      </c>
    </row>
    <row r="107" spans="1:12" ht="14.5" x14ac:dyDescent="0.35">
      <c r="A107" s="59" t="s">
        <v>449</v>
      </c>
      <c r="B107" s="54">
        <f>VLOOKUP(A107,$K$1:$L$110,2,FALSE)</f>
        <v>55784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data'!A:F,5,FALSE)*10^3</f>
        <v>1287610.0000000002</v>
      </c>
      <c r="F107" s="17">
        <f>VLOOKUP(A107,'Other data'!A:F,4,FALSE)*10^3</f>
        <v>1287610.0000000002</v>
      </c>
      <c r="G107" s="48">
        <f t="shared" si="5"/>
        <v>2.9798068604742226E-5</v>
      </c>
      <c r="H107" s="41">
        <f t="shared" si="3"/>
        <v>38.368291116152143</v>
      </c>
      <c r="I107" s="41">
        <f t="shared" si="4"/>
        <v>38.368291116152143</v>
      </c>
      <c r="K107" s="59" t="s">
        <v>493</v>
      </c>
      <c r="L107" s="55">
        <v>1102727</v>
      </c>
    </row>
    <row r="108" spans="1:12" ht="14.5" x14ac:dyDescent="0.35">
      <c r="A108" s="59" t="s">
        <v>451</v>
      </c>
      <c r="B108" s="54"/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data'!A:F,5,FALSE)*10^3</f>
        <v>0</v>
      </c>
      <c r="F108" s="17">
        <f>VLOOKUP(A108,'Other data'!A:F,4,FALSE)*10^3</f>
        <v>0</v>
      </c>
      <c r="G108" s="48"/>
      <c r="H108" s="41">
        <f t="shared" si="3"/>
        <v>0</v>
      </c>
      <c r="I108" s="41">
        <f t="shared" si="4"/>
        <v>0</v>
      </c>
      <c r="K108" s="60" t="s">
        <v>495</v>
      </c>
      <c r="L108" s="55">
        <v>2686369</v>
      </c>
    </row>
    <row r="109" spans="1:12" ht="14.5" x14ac:dyDescent="0.35">
      <c r="A109" s="60" t="s">
        <v>455</v>
      </c>
      <c r="B109" s="54">
        <f>VLOOKUP(A109,$K$1:$L$110,2,FALSE)</f>
        <v>38825214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data'!A:F,5,FALSE)*10^3</f>
        <v>34875880.999999993</v>
      </c>
      <c r="F109" s="17">
        <f>VLOOKUP(A109,'Other data'!A:F,4,FALSE)*10^3</f>
        <v>177875881</v>
      </c>
      <c r="G109" s="48">
        <f t="shared" si="5"/>
        <v>2.3458971042590909E-2</v>
      </c>
      <c r="H109" s="41">
        <f t="shared" si="3"/>
        <v>818152.28246384626</v>
      </c>
      <c r="I109" s="41">
        <f t="shared" si="4"/>
        <v>4172785.1415543463</v>
      </c>
      <c r="K109" s="59" t="s">
        <v>497</v>
      </c>
      <c r="L109" s="55">
        <v>1823163</v>
      </c>
    </row>
    <row r="110" spans="1:12" ht="14.5" x14ac:dyDescent="0.35">
      <c r="A110" s="59" t="s">
        <v>457</v>
      </c>
      <c r="B110" s="54">
        <f>VLOOKUP(A110,$K$1:$L$110,2,FALSE)</f>
        <v>857000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data'!A:F,5,FALSE)*10^3</f>
        <v>534280</v>
      </c>
      <c r="F110" s="17">
        <f>VLOOKUP(A110,'Other data'!A:F,4,FALSE)*10^3</f>
        <v>534280</v>
      </c>
      <c r="G110" s="48">
        <f t="shared" si="5"/>
        <v>1.0364578134564126E-3</v>
      </c>
      <c r="H110" s="41">
        <f t="shared" si="3"/>
        <v>553.75868057349214</v>
      </c>
      <c r="I110" s="41">
        <f t="shared" si="4"/>
        <v>553.75868057349214</v>
      </c>
      <c r="K110" s="61" t="s">
        <v>499</v>
      </c>
      <c r="L110" s="55">
        <v>1853185</v>
      </c>
    </row>
    <row r="111" spans="1:12" ht="14.5" x14ac:dyDescent="0.35">
      <c r="A111" s="60" t="s">
        <v>459</v>
      </c>
      <c r="B111" s="54">
        <f>VLOOKUP(A111,$K$1:$L$110,2,FALSE)</f>
        <v>1662822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data'!A:F,5,FALSE)*10^3</f>
        <v>11700000</v>
      </c>
      <c r="F111" s="17">
        <f>VLOOKUP(A111,'Other data'!A:F,4,FALSE)*10^3</f>
        <v>44300000</v>
      </c>
      <c r="G111" s="48">
        <f t="shared" si="5"/>
        <v>4.0347760611353523E-3</v>
      </c>
      <c r="H111" s="41">
        <f t="shared" si="3"/>
        <v>47206.879915283622</v>
      </c>
      <c r="I111" s="41">
        <f t="shared" si="4"/>
        <v>178740.5795082961</v>
      </c>
    </row>
    <row r="112" spans="1:12" ht="14.5" x14ac:dyDescent="0.35">
      <c r="A112" s="59" t="s">
        <v>461</v>
      </c>
      <c r="B112" s="54">
        <f>VLOOKUP(A112,$K$1:$L$110,2,FALSE)</f>
        <v>28026261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data'!A:F,5,FALSE)*10^3</f>
        <v>23246029.000000004</v>
      </c>
      <c r="F112" s="17">
        <f>VLOOKUP(A112,'Other data'!A:F,4,FALSE)*10^3</f>
        <v>26764869.000000004</v>
      </c>
      <c r="G112" s="48">
        <f t="shared" si="5"/>
        <v>1.3076862965257733E-2</v>
      </c>
      <c r="H112" s="41">
        <f t="shared" si="3"/>
        <v>303985.13571940729</v>
      </c>
      <c r="I112" s="41">
        <f t="shared" si="4"/>
        <v>350000.52419607481</v>
      </c>
    </row>
    <row r="113" spans="1:9" ht="14.5" x14ac:dyDescent="0.35">
      <c r="A113" s="60" t="s">
        <v>463</v>
      </c>
      <c r="B113" s="54">
        <f>VLOOKUP(A113,$K$1:$L$110,2,FALSE)</f>
        <v>14069332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data'!A:F,5,FALSE)*10^3</f>
        <v>2932000</v>
      </c>
      <c r="F113" s="17">
        <f>VLOOKUP(A113,'Other data'!A:F,4,FALSE)*10^3</f>
        <v>72355000</v>
      </c>
      <c r="G113" s="48">
        <f t="shared" si="5"/>
        <v>2.1702677066876709E-2</v>
      </c>
      <c r="H113" s="41">
        <f t="shared" si="3"/>
        <v>63632.249160082509</v>
      </c>
      <c r="I113" s="41">
        <f t="shared" si="4"/>
        <v>1570297.1991738642</v>
      </c>
    </row>
    <row r="114" spans="1:9" ht="14.5" x14ac:dyDescent="0.35">
      <c r="A114" s="60" t="s">
        <v>465</v>
      </c>
      <c r="B114" s="54"/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data'!A:F,5,FALSE)*10^3</f>
        <v>0</v>
      </c>
      <c r="F114" s="17">
        <f>VLOOKUP(A114,'Other data'!A:F,4,FALSE)*10^3</f>
        <v>0</v>
      </c>
      <c r="G114" s="48"/>
      <c r="H114" s="41">
        <f t="shared" si="3"/>
        <v>0</v>
      </c>
      <c r="I114" s="41">
        <f t="shared" si="4"/>
        <v>0</v>
      </c>
    </row>
    <row r="115" spans="1:9" ht="14.5" x14ac:dyDescent="0.35">
      <c r="A115" s="60" t="s">
        <v>467</v>
      </c>
      <c r="B115" s="54">
        <f>VLOOKUP(A115,$K$1:$L$110,2,FALSE)</f>
        <v>2688514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data'!A:F,5,FALSE)*10^3</f>
        <v>0</v>
      </c>
      <c r="F115" s="17">
        <f>VLOOKUP(A115,'Other data'!A:F,4,FALSE)*10^3</f>
        <v>171816</v>
      </c>
      <c r="G115" s="48">
        <f t="shared" si="5"/>
        <v>1.6176615085137642E-2</v>
      </c>
      <c r="H115" s="41">
        <f t="shared" si="3"/>
        <v>0</v>
      </c>
      <c r="I115" s="41">
        <f t="shared" si="4"/>
        <v>2779.401297468009</v>
      </c>
    </row>
    <row r="116" spans="1:9" ht="14.5" x14ac:dyDescent="0.35">
      <c r="A116" s="60" t="s">
        <v>471</v>
      </c>
      <c r="B116" s="54">
        <f>VLOOKUP(A116,$K$1:$L$110,2,FALSE)</f>
        <v>1931694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data'!A:F,5,FALSE)*10^3</f>
        <v>39360000</v>
      </c>
      <c r="F116" s="17">
        <f>VLOOKUP(A116,'Other data'!A:F,4,FALSE)*10^3</f>
        <v>488360000</v>
      </c>
      <c r="G116" s="48">
        <f t="shared" si="5"/>
        <v>6.5435305980300726E-4</v>
      </c>
      <c r="H116" s="41">
        <f t="shared" si="3"/>
        <v>25755.336433846365</v>
      </c>
      <c r="I116" s="41">
        <f t="shared" si="4"/>
        <v>319559.86028539663</v>
      </c>
    </row>
    <row r="117" spans="1:9" ht="14.5" x14ac:dyDescent="0.35">
      <c r="A117" s="59" t="s">
        <v>473</v>
      </c>
      <c r="B117" s="54">
        <f>VLOOKUP(A117,$K$1:$L$110,2,FALSE)</f>
        <v>3119881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data'!A:F,5,FALSE)*10^3</f>
        <v>3012770</v>
      </c>
      <c r="F117" s="17">
        <f>VLOOKUP(A117,'Other data'!A:F,4,FALSE)*10^3</f>
        <v>3012770</v>
      </c>
      <c r="G117" s="48">
        <f t="shared" si="5"/>
        <v>8.9678747370862469E-3</v>
      </c>
      <c r="H117" s="41">
        <f t="shared" si="3"/>
        <v>27018.143971651331</v>
      </c>
      <c r="I117" s="41">
        <f t="shared" si="4"/>
        <v>27018.143971651331</v>
      </c>
    </row>
    <row r="118" spans="1:9" ht="14.5" x14ac:dyDescent="0.35">
      <c r="A118" s="60" t="s">
        <v>475</v>
      </c>
      <c r="B118" s="54">
        <f>VLOOKUP(A118,$K$1:$L$110,2,FALSE)</f>
        <v>21702928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data'!A:F,5,FALSE)*10^3</f>
        <v>10247622</v>
      </c>
      <c r="F118" s="17">
        <f>VLOOKUP(A118,'Other data'!A:F,4,FALSE)*10^3</f>
        <v>13871591.999999998</v>
      </c>
      <c r="G118" s="48">
        <f t="shared" si="5"/>
        <v>3.4482945400108371E-2</v>
      </c>
      <c r="H118" s="41">
        <f t="shared" si="3"/>
        <v>353368.18990694935</v>
      </c>
      <c r="I118" s="41">
        <f t="shared" si="4"/>
        <v>478333.34954858001</v>
      </c>
    </row>
    <row r="119" spans="1:9" ht="14.5" x14ac:dyDescent="0.35">
      <c r="A119" s="60" t="s">
        <v>477</v>
      </c>
      <c r="B119" s="54"/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data'!A:F,5,FALSE)*10^3</f>
        <v>0</v>
      </c>
      <c r="F119" s="17">
        <f>VLOOKUP(A119,'Other data'!A:F,4,FALSE)*10^3</f>
        <v>0</v>
      </c>
      <c r="G119" s="48"/>
      <c r="H119" s="41">
        <f t="shared" si="3"/>
        <v>0</v>
      </c>
      <c r="I119" s="41">
        <f t="shared" si="4"/>
        <v>0</v>
      </c>
    </row>
    <row r="120" spans="1:9" ht="14.5" x14ac:dyDescent="0.35">
      <c r="A120" s="60" t="s">
        <v>479</v>
      </c>
      <c r="B120" s="54">
        <f>VLOOKUP(A120,$K$1:$L$110,2,FALSE)</f>
        <v>280006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data'!A:F,5,FALSE)*10^3</f>
        <v>32328000</v>
      </c>
      <c r="F120" s="17">
        <f>VLOOKUP(A120,'Other data'!A:F,4,FALSE)*10^3</f>
        <v>32328000</v>
      </c>
      <c r="G120" s="48">
        <f t="shared" si="5"/>
        <v>6.2345611940973946E-4</v>
      </c>
      <c r="H120" s="41">
        <f t="shared" si="3"/>
        <v>20155.089428278057</v>
      </c>
      <c r="I120" s="41">
        <f t="shared" si="4"/>
        <v>20155.089428278057</v>
      </c>
    </row>
    <row r="121" spans="1:9" ht="14.5" x14ac:dyDescent="0.35">
      <c r="A121" s="60" t="s">
        <v>481</v>
      </c>
      <c r="B121" s="54"/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data'!A:F,5,FALSE)*10^3</f>
        <v>0</v>
      </c>
      <c r="F121" s="17">
        <f>VLOOKUP(A121,'Other data'!A:F,4,FALSE)*10^3</f>
        <v>0</v>
      </c>
      <c r="G121" s="48"/>
      <c r="H121" s="41">
        <f t="shared" si="3"/>
        <v>0</v>
      </c>
      <c r="I121" s="41">
        <f t="shared" si="4"/>
        <v>0</v>
      </c>
    </row>
    <row r="122" spans="1:9" ht="14.5" x14ac:dyDescent="0.35">
      <c r="A122" s="60" t="s">
        <v>483</v>
      </c>
      <c r="B122" s="54">
        <f>VLOOKUP(A122,$K$1:$L$110,2,FALSE)</f>
        <v>906980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data'!A:F,5,FALSE)*10^3</f>
        <v>824207.00000000035</v>
      </c>
      <c r="F122" s="17">
        <f>VLOOKUP(A122,'Other data'!A:F,4,FALSE)*10^3</f>
        <v>12506707</v>
      </c>
      <c r="G122" s="48">
        <f t="shared" si="5"/>
        <v>4.3207779626459573E-3</v>
      </c>
      <c r="H122" s="41">
        <f t="shared" si="3"/>
        <v>3561.2154422585381</v>
      </c>
      <c r="I122" s="41">
        <f t="shared" si="4"/>
        <v>54038.70399086993</v>
      </c>
    </row>
    <row r="123" spans="1:9" ht="14.5" x14ac:dyDescent="0.35">
      <c r="A123" s="59" t="s">
        <v>485</v>
      </c>
      <c r="B123" s="54">
        <f>VLOOKUP(A123,$K$1:$L$110,2,FALSE)</f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data'!A:F,5,FALSE)*10^3</f>
        <v>0</v>
      </c>
      <c r="F123" s="17">
        <f>VLOOKUP(A123,'Other data'!A:F,4,FALSE)*10^3</f>
        <v>0</v>
      </c>
      <c r="G123" s="48">
        <f t="shared" si="5"/>
        <v>0</v>
      </c>
      <c r="H123" s="41">
        <f t="shared" si="3"/>
        <v>0</v>
      </c>
      <c r="I123" s="41">
        <f t="shared" si="4"/>
        <v>0</v>
      </c>
    </row>
    <row r="124" spans="1:9" ht="14.5" x14ac:dyDescent="0.35">
      <c r="A124" s="60" t="s">
        <v>487</v>
      </c>
      <c r="B124" s="54">
        <f>VLOOKUP(A124,$K$1:$L$110,2,FALSE)</f>
        <v>25789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data'!A:F,5,FALSE)*10^3</f>
        <v>95005240</v>
      </c>
      <c r="F124" s="17">
        <f>VLOOKUP(A124,'Other data'!A:F,4,FALSE)*10^3</f>
        <v>97366670</v>
      </c>
      <c r="G124" s="48">
        <f t="shared" si="5"/>
        <v>2.5780873468634648E-5</v>
      </c>
      <c r="H124" s="41">
        <f t="shared" si="3"/>
        <v>2449.3180712972671</v>
      </c>
      <c r="I124" s="41">
        <f t="shared" si="4"/>
        <v>2510.1977993323053</v>
      </c>
    </row>
    <row r="125" spans="1:9" ht="14.5" x14ac:dyDescent="0.35">
      <c r="A125" s="60" t="s">
        <v>489</v>
      </c>
      <c r="B125" s="54"/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data'!A:F,5,FALSE)*10^3</f>
        <v>0</v>
      </c>
      <c r="F125" s="17">
        <f>VLOOKUP(A125,'Other data'!A:F,4,FALSE)*10^3</f>
        <v>0</v>
      </c>
      <c r="G125" s="48"/>
      <c r="H125" s="41">
        <f t="shared" si="3"/>
        <v>0</v>
      </c>
      <c r="I125" s="41">
        <f t="shared" si="4"/>
        <v>0</v>
      </c>
    </row>
    <row r="126" spans="1:9" ht="14.5" x14ac:dyDescent="0.35">
      <c r="A126" s="60" t="s">
        <v>491</v>
      </c>
      <c r="B126" s="54">
        <f>VLOOKUP(A126,$K$1:$L$110,2,FALSE)</f>
        <v>178401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data'!A:F,5,FALSE)*10^3</f>
        <v>19102000</v>
      </c>
      <c r="F126" s="17">
        <f>VLOOKUP(A126,'Other data'!A:F,4,FALSE)*10^3</f>
        <v>19102000</v>
      </c>
      <c r="G126" s="48">
        <f t="shared" si="5"/>
        <v>3.5506121846098503E-4</v>
      </c>
      <c r="H126" s="41">
        <f t="shared" si="3"/>
        <v>6782.3793950417357</v>
      </c>
      <c r="I126" s="41">
        <f t="shared" si="4"/>
        <v>6782.3793950417357</v>
      </c>
    </row>
    <row r="127" spans="1:9" ht="14.5" x14ac:dyDescent="0.35">
      <c r="A127" s="59" t="s">
        <v>493</v>
      </c>
      <c r="B127" s="54">
        <f>VLOOKUP(A127,$K$1:$L$110,2,FALSE)</f>
        <v>1102727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data'!A:F,5,FALSE)*10^3</f>
        <v>2057232</v>
      </c>
      <c r="F127" s="17">
        <f>VLOOKUP(A127,'Other data'!A:F,4,FALSE)*10^3</f>
        <v>2057232</v>
      </c>
      <c r="G127" s="48">
        <f t="shared" si="5"/>
        <v>1.4080649712912958E-3</v>
      </c>
      <c r="H127" s="41">
        <f t="shared" si="3"/>
        <v>2896.7163170195349</v>
      </c>
      <c r="I127" s="41">
        <f t="shared" si="4"/>
        <v>2896.7163170195349</v>
      </c>
    </row>
    <row r="128" spans="1:9" ht="14.5" x14ac:dyDescent="0.35">
      <c r="A128" s="60" t="s">
        <v>495</v>
      </c>
      <c r="B128" s="54">
        <f>VLOOKUP(A128,$K$1:$L$110,2,FALSE)</f>
        <v>2686369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data'!A:F,5,FALSE)*10^3</f>
        <v>13871330.000000002</v>
      </c>
      <c r="F128" s="17">
        <f>VLOOKUP(A128,'Other data'!A:F,4,FALSE)*10^3</f>
        <v>35989330</v>
      </c>
      <c r="G128" s="48">
        <f t="shared" si="5"/>
        <v>1.3546682990457095E-3</v>
      </c>
      <c r="H128" s="41">
        <f t="shared" si="3"/>
        <v>18791.051016601723</v>
      </c>
      <c r="I128" s="41">
        <f t="shared" si="4"/>
        <v>48753.604454894725</v>
      </c>
    </row>
    <row r="129" spans="1:9" ht="14.5" x14ac:dyDescent="0.35">
      <c r="A129" s="59" t="s">
        <v>497</v>
      </c>
      <c r="B129" s="54">
        <f>VLOOKUP(A129,$K$1:$L$110,2,FALSE)</f>
        <v>1823163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data'!A:F,5,FALSE)*10^3</f>
        <v>9573199.9999999963</v>
      </c>
      <c r="F129" s="17">
        <f>VLOOKUP(A129,'Other data'!A:F,4,FALSE)*10^3</f>
        <v>93398200</v>
      </c>
      <c r="G129" s="48">
        <f t="shared" si="5"/>
        <v>1.3675204536786252E-3</v>
      </c>
      <c r="H129" s="41">
        <f t="shared" si="3"/>
        <v>13091.54680715621</v>
      </c>
      <c r="I129" s="41">
        <f t="shared" si="4"/>
        <v>127723.94883676697</v>
      </c>
    </row>
    <row r="130" spans="1:9" ht="14.5" x14ac:dyDescent="0.35">
      <c r="A130" s="61" t="s">
        <v>499</v>
      </c>
      <c r="B130" s="54">
        <f>VLOOKUP(A130,$K$1:$L$110,2,FALSE)</f>
        <v>1853185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data'!A:F,5,FALSE)*10^3</f>
        <v>38700000</v>
      </c>
      <c r="F130" s="17">
        <f>VLOOKUP(A130,'Other data'!A:F,4,FALSE)*10^3</f>
        <v>62960000</v>
      </c>
      <c r="G130" s="48">
        <f t="shared" si="5"/>
        <v>2.0158718441984909E-3</v>
      </c>
      <c r="H130" s="41">
        <f t="shared" si="3"/>
        <v>78014.240370481595</v>
      </c>
      <c r="I130" s="41">
        <f t="shared" si="4"/>
        <v>126919.29131073698</v>
      </c>
    </row>
    <row r="131" spans="1:9" ht="14.5" x14ac:dyDescent="0.35">
      <c r="A131"/>
    </row>
    <row r="132" spans="1:9" ht="14.5" x14ac:dyDescent="0.35">
      <c r="A132"/>
      <c r="E132" s="98">
        <f>SUM(E2:E130)</f>
        <v>1912403892</v>
      </c>
      <c r="F132" s="98">
        <f t="shared" ref="F132:I132" si="6">SUM(F2:F130)</f>
        <v>10037135974</v>
      </c>
      <c r="G132" s="96"/>
      <c r="H132" s="97">
        <f t="shared" si="6"/>
        <v>12324098.291004423</v>
      </c>
      <c r="I132" s="97">
        <f t="shared" si="6"/>
        <v>146637417.51092049</v>
      </c>
    </row>
    <row r="133" spans="1:9" ht="14.5" x14ac:dyDescent="0.35">
      <c r="A133"/>
    </row>
    <row r="134" spans="1:9" ht="14.5" x14ac:dyDescent="0.35">
      <c r="A134"/>
    </row>
    <row r="135" spans="1:9" ht="14.5" x14ac:dyDescent="0.35">
      <c r="A135"/>
    </row>
    <row r="136" spans="1:9" ht="14.5" x14ac:dyDescent="0.35">
      <c r="A136"/>
    </row>
    <row r="137" spans="1:9" ht="14.5" x14ac:dyDescent="0.35">
      <c r="A137"/>
    </row>
    <row r="138" spans="1:9" ht="14.5" x14ac:dyDescent="0.35">
      <c r="A138"/>
    </row>
    <row r="139" spans="1:9" ht="14.5" x14ac:dyDescent="0.35">
      <c r="A139"/>
    </row>
    <row r="140" spans="1:9" ht="14.5" x14ac:dyDescent="0.35">
      <c r="A140"/>
    </row>
    <row r="141" spans="1:9" ht="14.5" x14ac:dyDescent="0.35">
      <c r="A141"/>
    </row>
    <row r="142" spans="1:9" ht="14.5" x14ac:dyDescent="0.35">
      <c r="A142"/>
    </row>
    <row r="143" spans="1:9" ht="14.5" x14ac:dyDescent="0.35">
      <c r="A143"/>
    </row>
    <row r="144" spans="1:9" ht="14.5" x14ac:dyDescent="0.35">
      <c r="A144"/>
    </row>
    <row r="145" spans="1:1" ht="14.5" x14ac:dyDescent="0.35">
      <c r="A145"/>
    </row>
    <row r="146" spans="1:1" ht="14.5" x14ac:dyDescent="0.35">
      <c r="A146"/>
    </row>
    <row r="147" spans="1:1" ht="14.5" x14ac:dyDescent="0.35">
      <c r="A147"/>
    </row>
    <row r="148" spans="1:1" ht="14.5" x14ac:dyDescent="0.35">
      <c r="A148"/>
    </row>
    <row r="149" spans="1:1" ht="14.5" x14ac:dyDescent="0.35">
      <c r="A149"/>
    </row>
    <row r="150" spans="1:1" ht="14.5" x14ac:dyDescent="0.35">
      <c r="A150"/>
    </row>
    <row r="151" spans="1:1" ht="14.5" x14ac:dyDescent="0.35">
      <c r="A151"/>
    </row>
    <row r="152" spans="1:1" ht="14.5" x14ac:dyDescent="0.35">
      <c r="A152"/>
    </row>
    <row r="153" spans="1:1" ht="14.5" x14ac:dyDescent="0.35">
      <c r="A153"/>
    </row>
    <row r="154" spans="1:1" ht="14.5" x14ac:dyDescent="0.35">
      <c r="A154"/>
    </row>
    <row r="155" spans="1:1" ht="14.5" x14ac:dyDescent="0.35">
      <c r="A155"/>
    </row>
    <row r="156" spans="1:1" ht="14.5" x14ac:dyDescent="0.35">
      <c r="A156"/>
    </row>
    <row r="157" spans="1:1" ht="14.5" x14ac:dyDescent="0.35">
      <c r="A157"/>
    </row>
    <row r="158" spans="1:1" ht="14.5" x14ac:dyDescent="0.35">
      <c r="A158"/>
    </row>
    <row r="159" spans="1:1" ht="14.5" x14ac:dyDescent="0.35">
      <c r="A159"/>
    </row>
    <row r="160" spans="1:1" ht="14.5" x14ac:dyDescent="0.35">
      <c r="A160"/>
    </row>
    <row r="161" spans="1:1" ht="14.5" x14ac:dyDescent="0.35">
      <c r="A161"/>
    </row>
    <row r="162" spans="1:1" ht="14.5" x14ac:dyDescent="0.35">
      <c r="A162"/>
    </row>
    <row r="163" spans="1:1" ht="14.5" x14ac:dyDescent="0.35">
      <c r="A163"/>
    </row>
    <row r="164" spans="1:1" ht="14.5" x14ac:dyDescent="0.35">
      <c r="A164"/>
    </row>
    <row r="165" spans="1:1" ht="14.5" x14ac:dyDescent="0.35">
      <c r="A165"/>
    </row>
    <row r="166" spans="1:1" ht="14.5" x14ac:dyDescent="0.35">
      <c r="A166"/>
    </row>
    <row r="167" spans="1:1" ht="14.5" x14ac:dyDescent="0.35">
      <c r="A167"/>
    </row>
    <row r="168" spans="1:1" ht="14.5" x14ac:dyDescent="0.35">
      <c r="A168"/>
    </row>
    <row r="169" spans="1:1" ht="14.5" x14ac:dyDescent="0.35">
      <c r="A169"/>
    </row>
    <row r="170" spans="1:1" ht="14.5" x14ac:dyDescent="0.35">
      <c r="A170"/>
    </row>
    <row r="171" spans="1:1" ht="14.5" x14ac:dyDescent="0.35">
      <c r="A171"/>
    </row>
    <row r="172" spans="1:1" ht="14.5" x14ac:dyDescent="0.35">
      <c r="A172"/>
    </row>
    <row r="173" spans="1:1" ht="14.5" x14ac:dyDescent="0.35">
      <c r="A173"/>
    </row>
    <row r="174" spans="1:1" ht="14.5" x14ac:dyDescent="0.35">
      <c r="A174"/>
    </row>
    <row r="175" spans="1:1" ht="14.5" x14ac:dyDescent="0.35">
      <c r="A175"/>
    </row>
    <row r="176" spans="1:1" ht="14.5" x14ac:dyDescent="0.35">
      <c r="A176"/>
    </row>
    <row r="177" spans="1:1" ht="14.5" x14ac:dyDescent="0.35">
      <c r="A177"/>
    </row>
    <row r="178" spans="1:1" ht="14.5" x14ac:dyDescent="0.35">
      <c r="A178"/>
    </row>
    <row r="179" spans="1:1" ht="14.5" x14ac:dyDescent="0.35">
      <c r="A179"/>
    </row>
    <row r="180" spans="1:1" ht="14.5" x14ac:dyDescent="0.35">
      <c r="A180"/>
    </row>
    <row r="181" spans="1:1" ht="14.5" x14ac:dyDescent="0.35">
      <c r="A181"/>
    </row>
    <row r="182" spans="1:1" ht="14.5" x14ac:dyDescent="0.35">
      <c r="A182"/>
    </row>
    <row r="183" spans="1:1" ht="14.5" x14ac:dyDescent="0.35">
      <c r="A183"/>
    </row>
    <row r="184" spans="1:1" ht="14.5" x14ac:dyDescent="0.35">
      <c r="A184"/>
    </row>
    <row r="185" spans="1:1" ht="14.5" x14ac:dyDescent="0.35">
      <c r="A185"/>
    </row>
    <row r="186" spans="1:1" ht="14.5" x14ac:dyDescent="0.35">
      <c r="A186"/>
    </row>
    <row r="187" spans="1:1" ht="14.5" x14ac:dyDescent="0.35">
      <c r="A187"/>
    </row>
    <row r="188" spans="1:1" ht="14.5" x14ac:dyDescent="0.35">
      <c r="A188"/>
    </row>
    <row r="189" spans="1:1" ht="14.5" x14ac:dyDescent="0.35">
      <c r="A189"/>
    </row>
    <row r="190" spans="1:1" ht="14.5" x14ac:dyDescent="0.35">
      <c r="A190"/>
    </row>
    <row r="191" spans="1:1" ht="14.5" x14ac:dyDescent="0.35">
      <c r="A191"/>
    </row>
    <row r="192" spans="1:1" ht="14.5" x14ac:dyDescent="0.35">
      <c r="A192"/>
    </row>
    <row r="193" spans="1:1" ht="14.5" x14ac:dyDescent="0.35">
      <c r="A193"/>
    </row>
    <row r="194" spans="1:1" ht="14.5" x14ac:dyDescent="0.35">
      <c r="A194"/>
    </row>
    <row r="195" spans="1:1" ht="14.5" x14ac:dyDescent="0.35">
      <c r="A195"/>
    </row>
    <row r="196" spans="1:1" ht="14.5" x14ac:dyDescent="0.35">
      <c r="A196"/>
    </row>
    <row r="197" spans="1:1" ht="14.5" x14ac:dyDescent="0.35">
      <c r="A197"/>
    </row>
    <row r="198" spans="1:1" ht="14.5" x14ac:dyDescent="0.35">
      <c r="A198"/>
    </row>
    <row r="199" spans="1:1" ht="14.5" x14ac:dyDescent="0.35">
      <c r="A199"/>
    </row>
    <row r="200" spans="1:1" ht="14.5" x14ac:dyDescent="0.35">
      <c r="A200"/>
    </row>
    <row r="201" spans="1:1" ht="14.5" x14ac:dyDescent="0.35">
      <c r="A201"/>
    </row>
    <row r="202" spans="1:1" ht="14.5" x14ac:dyDescent="0.35">
      <c r="A202"/>
    </row>
    <row r="203" spans="1:1" ht="14.5" x14ac:dyDescent="0.35">
      <c r="A203"/>
    </row>
    <row r="204" spans="1:1" ht="14.5" x14ac:dyDescent="0.35">
      <c r="A204"/>
    </row>
    <row r="205" spans="1:1" ht="14.5" x14ac:dyDescent="0.35">
      <c r="A205"/>
    </row>
    <row r="206" spans="1:1" ht="14.5" x14ac:dyDescent="0.35">
      <c r="A206"/>
    </row>
    <row r="207" spans="1:1" ht="14.5" x14ac:dyDescent="0.35">
      <c r="A207"/>
    </row>
    <row r="208" spans="1:1" ht="14.5" x14ac:dyDescent="0.35">
      <c r="A208"/>
    </row>
    <row r="209" spans="1:1" ht="14.5" x14ac:dyDescent="0.35">
      <c r="A209"/>
    </row>
    <row r="210" spans="1:1" ht="14.5" x14ac:dyDescent="0.35">
      <c r="A210"/>
    </row>
    <row r="211" spans="1:1" ht="14.5" x14ac:dyDescent="0.35">
      <c r="A211"/>
    </row>
    <row r="212" spans="1:1" ht="14.5" x14ac:dyDescent="0.35">
      <c r="A212"/>
    </row>
    <row r="213" spans="1:1" ht="14.5" x14ac:dyDescent="0.35">
      <c r="A213"/>
    </row>
    <row r="214" spans="1:1" ht="14.5" x14ac:dyDescent="0.35">
      <c r="A214"/>
    </row>
    <row r="215" spans="1:1" ht="14.5" x14ac:dyDescent="0.35">
      <c r="A215"/>
    </row>
    <row r="216" spans="1:1" ht="14.5" x14ac:dyDescent="0.35">
      <c r="A216"/>
    </row>
    <row r="217" spans="1:1" ht="14.5" x14ac:dyDescent="0.35">
      <c r="A217"/>
    </row>
    <row r="218" spans="1:1" ht="14.5" x14ac:dyDescent="0.35">
      <c r="A218"/>
    </row>
    <row r="219" spans="1:1" ht="14.5" x14ac:dyDescent="0.35">
      <c r="A219"/>
    </row>
    <row r="220" spans="1:1" ht="14.5" x14ac:dyDescent="0.35">
      <c r="A220"/>
    </row>
    <row r="221" spans="1:1" ht="14.5" x14ac:dyDescent="0.35">
      <c r="A221"/>
    </row>
    <row r="222" spans="1:1" ht="14.5" x14ac:dyDescent="0.35">
      <c r="A222"/>
    </row>
    <row r="223" spans="1:1" ht="14.5" x14ac:dyDescent="0.35">
      <c r="A223"/>
    </row>
    <row r="224" spans="1:1" ht="14.5" x14ac:dyDescent="0.35">
      <c r="A224"/>
    </row>
    <row r="225" spans="1:1" ht="14.5" x14ac:dyDescent="0.35">
      <c r="A225"/>
    </row>
    <row r="226" spans="1:1" ht="14.5" x14ac:dyDescent="0.35">
      <c r="A226"/>
    </row>
    <row r="227" spans="1:1" ht="14.5" x14ac:dyDescent="0.35">
      <c r="A227"/>
    </row>
    <row r="228" spans="1:1" ht="14.5" x14ac:dyDescent="0.35">
      <c r="A228"/>
    </row>
    <row r="229" spans="1:1" ht="14.5" x14ac:dyDescent="0.35">
      <c r="A229"/>
    </row>
    <row r="230" spans="1:1" ht="14.5" x14ac:dyDescent="0.35">
      <c r="A230"/>
    </row>
    <row r="231" spans="1:1" ht="14.5" x14ac:dyDescent="0.35">
      <c r="A231"/>
    </row>
    <row r="232" spans="1:1" ht="14.5" x14ac:dyDescent="0.35">
      <c r="A232"/>
    </row>
    <row r="233" spans="1:1" ht="14.5" x14ac:dyDescent="0.35">
      <c r="A233"/>
    </row>
    <row r="234" spans="1:1" ht="14.5" x14ac:dyDescent="0.35">
      <c r="A234"/>
    </row>
    <row r="235" spans="1:1" ht="14.5" x14ac:dyDescent="0.35">
      <c r="A235"/>
    </row>
    <row r="236" spans="1:1" ht="14.5" x14ac:dyDescent="0.35">
      <c r="A236"/>
    </row>
    <row r="237" spans="1:1" ht="14.5" x14ac:dyDescent="0.35">
      <c r="A237"/>
    </row>
    <row r="238" spans="1:1" ht="14.5" x14ac:dyDescent="0.35">
      <c r="A238"/>
    </row>
    <row r="239" spans="1:1" ht="14.5" x14ac:dyDescent="0.35">
      <c r="A239"/>
    </row>
    <row r="240" spans="1:1" ht="14.5" x14ac:dyDescent="0.35">
      <c r="A240"/>
    </row>
    <row r="241" spans="1:1" ht="14.5" x14ac:dyDescent="0.35">
      <c r="A241"/>
    </row>
    <row r="242" spans="1:1" ht="14.5" x14ac:dyDescent="0.35">
      <c r="A242"/>
    </row>
    <row r="243" spans="1:1" ht="14.5" x14ac:dyDescent="0.35">
      <c r="A243"/>
    </row>
    <row r="244" spans="1:1" ht="14.5" x14ac:dyDescent="0.35">
      <c r="A244"/>
    </row>
    <row r="245" spans="1:1" ht="14.5" x14ac:dyDescent="0.35">
      <c r="A245"/>
    </row>
    <row r="246" spans="1:1" ht="14.5" x14ac:dyDescent="0.35">
      <c r="A246"/>
    </row>
    <row r="247" spans="1:1" ht="14.5" x14ac:dyDescent="0.35">
      <c r="A247"/>
    </row>
    <row r="248" spans="1:1" ht="14.5" x14ac:dyDescent="0.35">
      <c r="A248"/>
    </row>
    <row r="249" spans="1:1" ht="14.5" x14ac:dyDescent="0.35">
      <c r="A249"/>
    </row>
    <row r="250" spans="1:1" ht="14.5" x14ac:dyDescent="0.35">
      <c r="A250"/>
    </row>
    <row r="251" spans="1:1" ht="14.5" x14ac:dyDescent="0.35">
      <c r="A251"/>
    </row>
    <row r="252" spans="1:1" ht="14.5" x14ac:dyDescent="0.35">
      <c r="A252"/>
    </row>
    <row r="253" spans="1:1" ht="14.5" x14ac:dyDescent="0.35">
      <c r="A253"/>
    </row>
    <row r="254" spans="1:1" ht="14.5" x14ac:dyDescent="0.35">
      <c r="A254"/>
    </row>
    <row r="255" spans="1:1" ht="14.5" x14ac:dyDescent="0.35">
      <c r="A255"/>
    </row>
    <row r="256" spans="1:1" ht="14.5" x14ac:dyDescent="0.35">
      <c r="A256"/>
    </row>
    <row r="257" spans="1:1" ht="14.5" x14ac:dyDescent="0.35">
      <c r="A257"/>
    </row>
    <row r="258" spans="1:1" ht="14.5" x14ac:dyDescent="0.35">
      <c r="A258"/>
    </row>
    <row r="259" spans="1:1" ht="14.5" x14ac:dyDescent="0.35">
      <c r="A259"/>
    </row>
    <row r="260" spans="1:1" ht="14.5" x14ac:dyDescent="0.35">
      <c r="A260"/>
    </row>
    <row r="261" spans="1:1" ht="14.5" x14ac:dyDescent="0.35">
      <c r="A261"/>
    </row>
    <row r="262" spans="1:1" ht="14.5" x14ac:dyDescent="0.35">
      <c r="A262"/>
    </row>
    <row r="263" spans="1:1" ht="14.5" x14ac:dyDescent="0.35">
      <c r="A263"/>
    </row>
    <row r="264" spans="1:1" ht="14.5" x14ac:dyDescent="0.35">
      <c r="A264"/>
    </row>
    <row r="265" spans="1:1" ht="14.5" x14ac:dyDescent="0.35">
      <c r="A265"/>
    </row>
    <row r="266" spans="1:1" ht="14.5" x14ac:dyDescent="0.35">
      <c r="A266"/>
    </row>
    <row r="267" spans="1:1" ht="14.5" x14ac:dyDescent="0.35">
      <c r="A267"/>
    </row>
    <row r="268" spans="1:1" ht="14.5" x14ac:dyDescent="0.35">
      <c r="A268"/>
    </row>
    <row r="269" spans="1:1" ht="14.5" x14ac:dyDescent="0.35">
      <c r="A269"/>
    </row>
    <row r="270" spans="1:1" ht="14.5" x14ac:dyDescent="0.35">
      <c r="A270"/>
    </row>
    <row r="271" spans="1:1" ht="14.5" x14ac:dyDescent="0.35">
      <c r="A271"/>
    </row>
    <row r="272" spans="1:1" ht="14.5" x14ac:dyDescent="0.35">
      <c r="A272"/>
    </row>
    <row r="273" spans="1:1" ht="14.5" x14ac:dyDescent="0.35">
      <c r="A273"/>
    </row>
    <row r="274" spans="1:1" ht="14.5" x14ac:dyDescent="0.35">
      <c r="A274"/>
    </row>
    <row r="275" spans="1:1" ht="14.5" x14ac:dyDescent="0.35">
      <c r="A275"/>
    </row>
    <row r="276" spans="1:1" ht="14.5" x14ac:dyDescent="0.35">
      <c r="A276"/>
    </row>
    <row r="277" spans="1:1" ht="14.5" x14ac:dyDescent="0.35">
      <c r="A277"/>
    </row>
    <row r="278" spans="1:1" ht="14.5" x14ac:dyDescent="0.35">
      <c r="A278"/>
    </row>
    <row r="279" spans="1:1" ht="14.5" x14ac:dyDescent="0.35">
      <c r="A279"/>
    </row>
    <row r="280" spans="1:1" ht="14.5" x14ac:dyDescent="0.35">
      <c r="A280"/>
    </row>
    <row r="281" spans="1:1" ht="14.5" x14ac:dyDescent="0.35">
      <c r="A281"/>
    </row>
    <row r="282" spans="1:1" ht="14.5" x14ac:dyDescent="0.35">
      <c r="A282"/>
    </row>
    <row r="283" spans="1:1" ht="14.5" x14ac:dyDescent="0.35">
      <c r="A283"/>
    </row>
    <row r="284" spans="1:1" ht="14.5" x14ac:dyDescent="0.35">
      <c r="A284"/>
    </row>
    <row r="285" spans="1:1" ht="14.5" x14ac:dyDescent="0.35">
      <c r="A285"/>
    </row>
    <row r="286" spans="1:1" ht="14.5" x14ac:dyDescent="0.35">
      <c r="A286"/>
    </row>
    <row r="287" spans="1:1" ht="14.5" x14ac:dyDescent="0.35">
      <c r="A287"/>
    </row>
    <row r="288" spans="1:1" ht="14.5" x14ac:dyDescent="0.35">
      <c r="A288"/>
    </row>
    <row r="289" spans="1:1" ht="14.5" x14ac:dyDescent="0.35">
      <c r="A289"/>
    </row>
    <row r="290" spans="1:1" ht="14.5" x14ac:dyDescent="0.35">
      <c r="A290"/>
    </row>
    <row r="291" spans="1:1" ht="14.5" x14ac:dyDescent="0.35">
      <c r="A291"/>
    </row>
    <row r="292" spans="1:1" ht="14.5" x14ac:dyDescent="0.35">
      <c r="A292"/>
    </row>
    <row r="293" spans="1:1" ht="14.5" x14ac:dyDescent="0.35">
      <c r="A293"/>
    </row>
    <row r="294" spans="1:1" ht="14.5" x14ac:dyDescent="0.35">
      <c r="A294"/>
    </row>
    <row r="295" spans="1:1" ht="14.5" x14ac:dyDescent="0.35">
      <c r="A295"/>
    </row>
    <row r="296" spans="1:1" ht="14.5" x14ac:dyDescent="0.35">
      <c r="A296"/>
    </row>
    <row r="297" spans="1:1" ht="14.5" x14ac:dyDescent="0.35">
      <c r="A297"/>
    </row>
    <row r="298" spans="1:1" ht="14.5" x14ac:dyDescent="0.35">
      <c r="A298"/>
    </row>
    <row r="299" spans="1:1" ht="14.5" x14ac:dyDescent="0.35">
      <c r="A299"/>
    </row>
    <row r="300" spans="1:1" ht="14.5" x14ac:dyDescent="0.35">
      <c r="A300"/>
    </row>
    <row r="301" spans="1:1" ht="14.5" x14ac:dyDescent="0.35">
      <c r="A301"/>
    </row>
    <row r="302" spans="1:1" ht="14.5" x14ac:dyDescent="0.35">
      <c r="A302"/>
    </row>
    <row r="303" spans="1:1" ht="14.5" x14ac:dyDescent="0.35">
      <c r="A303"/>
    </row>
    <row r="304" spans="1:1" ht="14.5" x14ac:dyDescent="0.35">
      <c r="A304"/>
    </row>
    <row r="305" spans="1:1" ht="14.5" x14ac:dyDescent="0.35">
      <c r="A305"/>
    </row>
    <row r="306" spans="1:1" ht="14.5" x14ac:dyDescent="0.35">
      <c r="A306"/>
    </row>
    <row r="307" spans="1:1" ht="14.5" x14ac:dyDescent="0.35">
      <c r="A307"/>
    </row>
    <row r="308" spans="1:1" ht="14.5" x14ac:dyDescent="0.35">
      <c r="A308"/>
    </row>
    <row r="309" spans="1:1" ht="14.5" x14ac:dyDescent="0.35">
      <c r="A309"/>
    </row>
    <row r="310" spans="1:1" ht="14.5" x14ac:dyDescent="0.35">
      <c r="A310"/>
    </row>
    <row r="311" spans="1:1" ht="14.5" x14ac:dyDescent="0.35">
      <c r="A311"/>
    </row>
    <row r="312" spans="1:1" ht="14.5" x14ac:dyDescent="0.35">
      <c r="A312"/>
    </row>
    <row r="313" spans="1:1" ht="14.5" x14ac:dyDescent="0.35">
      <c r="A313"/>
    </row>
    <row r="314" spans="1:1" ht="14.5" x14ac:dyDescent="0.35">
      <c r="A3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932D-F1BF-4A64-A992-F95E5007E272}">
  <dimension ref="A1:L132"/>
  <sheetViews>
    <sheetView topLeftCell="A119" workbookViewId="0">
      <selection activeCell="E132" sqref="E132:I132"/>
    </sheetView>
  </sheetViews>
  <sheetFormatPr defaultRowHeight="14.5" x14ac:dyDescent="0.35"/>
  <cols>
    <col min="1" max="1" width="35.7265625" bestFit="1" customWidth="1"/>
    <col min="2" max="2" width="14.6328125" style="6" bestFit="1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0.54296875" customWidth="1"/>
    <col min="8" max="8" width="15" style="16" bestFit="1" customWidth="1"/>
    <col min="9" max="9" width="16" style="16" bestFit="1" customWidth="1"/>
    <col min="12" max="12" width="14.5429687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VLOOKUP(A2,$K$1:$L$110,2,FALSE)</f>
        <v>1258886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data'!A:F,5,FALSE)*10^3</f>
        <v>40277984</v>
      </c>
      <c r="F2" s="17">
        <f>VLOOKUP(A2,'Other data'!A:F,4,FALSE)*10^3</f>
        <v>50657583.999999993</v>
      </c>
      <c r="G2" s="48">
        <f>(B2*D2)/C2</f>
        <v>7.9698670306472684E-4</v>
      </c>
      <c r="H2" s="41">
        <f>G2*E2</f>
        <v>32101.017674253817</v>
      </c>
      <c r="I2" s="41">
        <f>G2*F2</f>
        <v>40373.420857384452</v>
      </c>
      <c r="K2" s="58" t="s">
        <v>191</v>
      </c>
      <c r="L2" s="19">
        <v>1258886</v>
      </c>
    </row>
    <row r="3" spans="1:12" x14ac:dyDescent="0.35">
      <c r="A3" s="58" t="s">
        <v>193</v>
      </c>
      <c r="B3" s="19">
        <v>0</v>
      </c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data'!A:F,5,FALSE)*10^3</f>
        <v>0</v>
      </c>
      <c r="F3" s="17">
        <f>VLOOKUP(A3,'Other data'!A:F,4,FALSE)*10^3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765436</v>
      </c>
    </row>
    <row r="4" spans="1:12" x14ac:dyDescent="0.35">
      <c r="A4" s="60" t="s">
        <v>195</v>
      </c>
      <c r="B4" s="19">
        <f t="shared" ref="B3:B66" si="2">VLOOKUP(A4,$K$1:$L$110,2,FALSE)</f>
        <v>765436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data'!A:F,5,FALSE)*10^3</f>
        <v>26500000</v>
      </c>
      <c r="F4" s="17">
        <f>VLOOKUP(A4,'Other data'!A:F,4,FALSE)*10^3</f>
        <v>34200000</v>
      </c>
      <c r="G4" s="48">
        <f t="shared" ref="G3:G66" si="3">(B4*D4)/C4</f>
        <v>3.113674536341292E-3</v>
      </c>
      <c r="H4" s="41">
        <f t="shared" si="0"/>
        <v>82512.375213044244</v>
      </c>
      <c r="I4" s="41">
        <f t="shared" si="1"/>
        <v>106487.66914287218</v>
      </c>
      <c r="K4" s="60" t="s">
        <v>203</v>
      </c>
      <c r="L4" s="20">
        <v>193123</v>
      </c>
    </row>
    <row r="5" spans="1:12" x14ac:dyDescent="0.35">
      <c r="A5" s="60" t="s">
        <v>199</v>
      </c>
      <c r="B5" s="19">
        <v>0</v>
      </c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data'!A:F,5,FALSE)*10^3</f>
        <v>0</v>
      </c>
      <c r="F5" s="17">
        <f>VLOOKUP(A5,'Other data'!A:F,4,FALSE)*10^3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5611119</v>
      </c>
    </row>
    <row r="6" spans="1:12" x14ac:dyDescent="0.35">
      <c r="A6" s="60" t="s">
        <v>201</v>
      </c>
      <c r="B6" s="19">
        <v>0</v>
      </c>
      <c r="C6" s="51">
        <f>VLOOKUP(A6,'Other data'!A:J,9,FALSE)*10^6</f>
        <v>0</v>
      </c>
      <c r="D6" s="43">
        <f>VLOOKUP(A6,'Other data'!A:J,10,FALSE)</f>
        <v>0</v>
      </c>
      <c r="E6" s="17">
        <f>VLOOKUP(A6,'Other data'!A:F,5,FALSE)*10^3</f>
        <v>0</v>
      </c>
      <c r="F6" s="17">
        <f>VLOOKUP(A6,'Other data'!A:F,4,FALSE)*10^3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193123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data'!A:F,5,FALSE)*10^3</f>
        <v>13233851.999999998</v>
      </c>
      <c r="F7" s="17">
        <f>VLOOKUP(A7,'Other data'!A:F,4,FALSE)*10^3</f>
        <v>13233851.999999998</v>
      </c>
      <c r="G7" s="48">
        <f t="shared" si="3"/>
        <v>4.722195210836328E-4</v>
      </c>
      <c r="H7" s="41">
        <f t="shared" si="0"/>
        <v>6249.2832535316757</v>
      </c>
      <c r="I7" s="41">
        <f t="shared" si="1"/>
        <v>6249.2832535316757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5611119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data'!A:F,5,FALSE)*10^3</f>
        <v>2010956.0000000002</v>
      </c>
      <c r="F8" s="17">
        <f>VLOOKUP(A8,'Other data'!A:F,4,FALSE)*10^3</f>
        <v>16235456</v>
      </c>
      <c r="G8" s="48">
        <f t="shared" si="3"/>
        <v>7.7605486726291919E-3</v>
      </c>
      <c r="H8" s="41">
        <f t="shared" si="0"/>
        <v>15606.121916515711</v>
      </c>
      <c r="I8" s="41">
        <f t="shared" si="1"/>
        <v>125996.04651032964</v>
      </c>
      <c r="K8" s="60" t="s">
        <v>211</v>
      </c>
      <c r="L8" s="20">
        <v>313199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data'!A:F,5,FALSE)*10^3</f>
        <v>117640000</v>
      </c>
      <c r="F9" s="17">
        <f>VLOOKUP(A9,'Other data'!A:F,4,FALSE)*10^3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566775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data'!A:F,5,FALSE)*10^3</f>
        <v>117640000</v>
      </c>
      <c r="F10" s="17">
        <f>VLOOKUP(A10,'Other data'!A:F,4,FALSE)*10^3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1281490</v>
      </c>
    </row>
    <row r="11" spans="1:12" x14ac:dyDescent="0.35">
      <c r="A11" s="60" t="s">
        <v>211</v>
      </c>
      <c r="B11" s="19">
        <f t="shared" si="2"/>
        <v>313199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data'!A:F,5,FALSE)*10^3</f>
        <v>25011622.000000004</v>
      </c>
      <c r="F11" s="17">
        <f>VLOOKUP(A11,'Other data'!A:F,4,FALSE)*10^3</f>
        <v>46495321</v>
      </c>
      <c r="G11" s="48">
        <f t="shared" si="3"/>
        <v>7.3503885962362806E-4</v>
      </c>
      <c r="H11" s="41">
        <f t="shared" si="0"/>
        <v>18384.51411221725</v>
      </c>
      <c r="I11" s="41">
        <f t="shared" si="1"/>
        <v>34175.867725674529</v>
      </c>
      <c r="K11" s="59" t="s">
        <v>217</v>
      </c>
      <c r="L11" s="20">
        <v>819462</v>
      </c>
    </row>
    <row r="12" spans="1:12" x14ac:dyDescent="0.35">
      <c r="A12" s="59" t="s">
        <v>213</v>
      </c>
      <c r="B12" s="19">
        <f t="shared" si="2"/>
        <v>566775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data'!A:F,5,FALSE)*10^3</f>
        <v>51463483.999999993</v>
      </c>
      <c r="F12" s="17">
        <f>VLOOKUP(A12,'Other data'!A:F,4,FALSE)*10^3</f>
        <v>93222682.999999985</v>
      </c>
      <c r="G12" s="48">
        <f t="shared" si="3"/>
        <v>5.9890731141399949E-4</v>
      </c>
      <c r="H12" s="41">
        <f t="shared" si="0"/>
        <v>30821.856838437376</v>
      </c>
      <c r="I12" s="41">
        <f t="shared" si="1"/>
        <v>55831.746438329545</v>
      </c>
      <c r="K12" s="60" t="s">
        <v>219</v>
      </c>
      <c r="L12" s="20">
        <v>0</v>
      </c>
    </row>
    <row r="13" spans="1:12" x14ac:dyDescent="0.35">
      <c r="A13" s="60" t="s">
        <v>215</v>
      </c>
      <c r="B13" s="19">
        <f t="shared" si="2"/>
        <v>1281490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data'!A:F,5,FALSE)*10^3</f>
        <v>1877921</v>
      </c>
      <c r="F13" s="17">
        <f>VLOOKUP(A13,'Other data'!A:F,4,FALSE)*10^3</f>
        <v>1877921</v>
      </c>
      <c r="G13" s="48">
        <f t="shared" si="3"/>
        <v>1.7908012289786267E-3</v>
      </c>
      <c r="H13" s="41">
        <f t="shared" si="0"/>
        <v>3362.9832347247716</v>
      </c>
      <c r="I13" s="41">
        <f t="shared" si="1"/>
        <v>3362.9832347247716</v>
      </c>
      <c r="K13" s="59" t="s">
        <v>225</v>
      </c>
      <c r="L13" s="20">
        <v>19594</v>
      </c>
    </row>
    <row r="14" spans="1:12" x14ac:dyDescent="0.35">
      <c r="A14" s="59" t="s">
        <v>217</v>
      </c>
      <c r="B14" s="19">
        <f t="shared" si="2"/>
        <v>819462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data'!A:F,5,FALSE)*10^3</f>
        <v>1040000</v>
      </c>
      <c r="F14" s="17">
        <f>VLOOKUP(A14,'Other data'!A:F,4,FALSE)*10^3</f>
        <v>25551000</v>
      </c>
      <c r="G14" s="48">
        <f t="shared" si="3"/>
        <v>1.9331780484403479E-3</v>
      </c>
      <c r="H14" s="41">
        <f t="shared" si="0"/>
        <v>2010.5051703779618</v>
      </c>
      <c r="I14" s="41">
        <f t="shared" si="1"/>
        <v>49394.632315699331</v>
      </c>
      <c r="K14" s="60" t="s">
        <v>227</v>
      </c>
      <c r="L14" s="20">
        <v>0</v>
      </c>
    </row>
    <row r="15" spans="1:12" x14ac:dyDescent="0.35">
      <c r="A15" s="60" t="s">
        <v>219</v>
      </c>
      <c r="B15" s="19">
        <f t="shared" si="2"/>
        <v>0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data'!A:F,5,FALSE)*10^3</f>
        <v>920912</v>
      </c>
      <c r="F15" s="17">
        <f>VLOOKUP(A15,'Other data'!A:F,4,FALSE)*10^3</f>
        <v>920912</v>
      </c>
      <c r="G15" s="48">
        <f t="shared" si="3"/>
        <v>0</v>
      </c>
      <c r="H15" s="41">
        <f t="shared" si="0"/>
        <v>0</v>
      </c>
      <c r="I15" s="41">
        <f t="shared" si="1"/>
        <v>0</v>
      </c>
      <c r="K15" s="52" t="s">
        <v>229</v>
      </c>
      <c r="L15" s="20">
        <v>0</v>
      </c>
    </row>
    <row r="16" spans="1:12" x14ac:dyDescent="0.35">
      <c r="A16" s="59" t="s">
        <v>225</v>
      </c>
      <c r="B16" s="19">
        <f t="shared" si="2"/>
        <v>19594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data'!A:F,5,FALSE)*10^3</f>
        <v>0</v>
      </c>
      <c r="F16" s="17">
        <f>VLOOKUP(A16,'Other data'!A:F,4,FALSE)*10^3</f>
        <v>0</v>
      </c>
      <c r="G16" s="48">
        <f t="shared" si="3"/>
        <v>5.5405940847791445E-4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1636387</v>
      </c>
    </row>
    <row r="17" spans="1:12" x14ac:dyDescent="0.35">
      <c r="A17" s="60" t="s">
        <v>227</v>
      </c>
      <c r="B17" s="19">
        <f t="shared" si="2"/>
        <v>0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data'!A:F,5,FALSE)*10^3</f>
        <v>1091032</v>
      </c>
      <c r="F17" s="17">
        <f>VLOOKUP(A17,'Other data'!A:F,4,FALSE)*10^3</f>
        <v>1091032</v>
      </c>
      <c r="G17" s="48">
        <f t="shared" si="3"/>
        <v>0</v>
      </c>
      <c r="H17" s="41">
        <f t="shared" si="0"/>
        <v>0</v>
      </c>
      <c r="I17" s="41">
        <f t="shared" si="1"/>
        <v>0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f t="shared" si="2"/>
        <v>0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data'!A:F,5,FALSE)*10^3</f>
        <v>0</v>
      </c>
      <c r="F18" s="17">
        <f>VLOOKUP(A18,'Other data'!A:F,4,FALSE)*10^3</f>
        <v>0</v>
      </c>
      <c r="G18" s="48">
        <f t="shared" si="3"/>
        <v>0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0</v>
      </c>
    </row>
    <row r="19" spans="1:12" x14ac:dyDescent="0.35">
      <c r="A19" s="52" t="s">
        <v>231</v>
      </c>
      <c r="B19" s="19">
        <f t="shared" si="2"/>
        <v>1636387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data'!A:F,5,FALSE)*10^3</f>
        <v>0</v>
      </c>
      <c r="F19" s="17">
        <f>VLOOKUP(A19,'Other data'!A:F,4,FALSE)*10^3</f>
        <v>0</v>
      </c>
      <c r="G19" s="48">
        <f t="shared" si="3"/>
        <v>1.5337237607402781E-3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46402668</v>
      </c>
    </row>
    <row r="20" spans="1:12" x14ac:dyDescent="0.35">
      <c r="A20" s="59" t="s">
        <v>233</v>
      </c>
      <c r="B20" s="19">
        <f t="shared" si="2"/>
        <v>0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data'!A:F,5,FALSE)*10^3</f>
        <v>0</v>
      </c>
      <c r="F20" s="17">
        <f>VLOOKUP(A20,'Other data'!A:F,4,FALSE)*10^3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25433977</v>
      </c>
    </row>
    <row r="21" spans="1:12" x14ac:dyDescent="0.35">
      <c r="A21" s="60" t="s">
        <v>235</v>
      </c>
      <c r="B21" s="19">
        <f t="shared" si="2"/>
        <v>0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data'!A:F,5,FALSE)*10^3</f>
        <v>382823</v>
      </c>
      <c r="F21" s="17">
        <f>VLOOKUP(A21,'Other data'!A:F,4,FALSE)*10^3</f>
        <v>382823</v>
      </c>
      <c r="G21" s="48">
        <f t="shared" si="3"/>
        <v>0</v>
      </c>
      <c r="H21" s="41">
        <f t="shared" si="0"/>
        <v>0</v>
      </c>
      <c r="I21" s="41">
        <f t="shared" si="1"/>
        <v>0</v>
      </c>
      <c r="K21" s="59" t="s">
        <v>253</v>
      </c>
      <c r="L21" s="20">
        <v>315970</v>
      </c>
    </row>
    <row r="22" spans="1:12" x14ac:dyDescent="0.35">
      <c r="A22" s="59" t="s">
        <v>237</v>
      </c>
      <c r="B22" s="19">
        <f t="shared" si="2"/>
        <v>46402668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data'!A:F,5,FALSE)*10^3</f>
        <v>32500000</v>
      </c>
      <c r="F22" s="17">
        <f>VLOOKUP(A22,'Other data'!A:F,4,FALSE)*10^3</f>
        <v>339200000</v>
      </c>
      <c r="G22" s="48">
        <f t="shared" si="3"/>
        <v>0.15287483193516954</v>
      </c>
      <c r="H22" s="41">
        <f t="shared" si="0"/>
        <v>4968432.0378930103</v>
      </c>
      <c r="I22" s="41">
        <f t="shared" si="1"/>
        <v>51855142.992409505</v>
      </c>
      <c r="K22" s="60" t="s">
        <v>255</v>
      </c>
      <c r="L22" s="20">
        <v>13284771</v>
      </c>
    </row>
    <row r="23" spans="1:12" x14ac:dyDescent="0.35">
      <c r="A23" s="60" t="s">
        <v>243</v>
      </c>
      <c r="B23" s="19">
        <v>0</v>
      </c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data'!A:F,5,FALSE)*10^3</f>
        <v>0</v>
      </c>
      <c r="F23" s="17">
        <f>VLOOKUP(A23,'Other data'!A:F,4,FALSE)*10^3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894769</v>
      </c>
    </row>
    <row r="24" spans="1:12" x14ac:dyDescent="0.35">
      <c r="A24" s="59" t="s">
        <v>247</v>
      </c>
      <c r="B24" s="19">
        <v>0</v>
      </c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data'!A:F,5,FALSE)*10^3</f>
        <v>0</v>
      </c>
      <c r="F24" s="17">
        <f>VLOOKUP(A24,'Other data'!A:F,4,FALSE)*10^3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289715</v>
      </c>
    </row>
    <row r="25" spans="1:12" x14ac:dyDescent="0.35">
      <c r="A25" s="60" t="s">
        <v>251</v>
      </c>
      <c r="B25" s="19">
        <f t="shared" si="2"/>
        <v>25433977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data'!A:F,5,FALSE)*10^3</f>
        <v>26335750</v>
      </c>
      <c r="F25" s="17">
        <f>VLOOKUP(A25,'Other data'!A:F,4,FALSE)*10^3</f>
        <v>150449750</v>
      </c>
      <c r="G25" s="48">
        <f t="shared" si="3"/>
        <v>2.0240859710051434E-2</v>
      </c>
      <c r="H25" s="41">
        <f t="shared" si="0"/>
        <v>533058.22110898711</v>
      </c>
      <c r="I25" s="41">
        <f t="shared" si="1"/>
        <v>3045232.2831623107</v>
      </c>
      <c r="K25" s="59" t="s">
        <v>261</v>
      </c>
      <c r="L25" s="20">
        <v>43567</v>
      </c>
    </row>
    <row r="26" spans="1:12" x14ac:dyDescent="0.35">
      <c r="A26" s="59" t="s">
        <v>253</v>
      </c>
      <c r="B26" s="19">
        <f t="shared" si="2"/>
        <v>315970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data'!A:F,5,FALSE)*10^3</f>
        <v>6012</v>
      </c>
      <c r="F26" s="17">
        <f>VLOOKUP(A26,'Other data'!A:F,4,FALSE)*10^3</f>
        <v>20901</v>
      </c>
      <c r="G26" s="48">
        <f t="shared" si="3"/>
        <v>7.4733683699495471E-4</v>
      </c>
      <c r="H26" s="41">
        <f t="shared" si="0"/>
        <v>4.4929890640136678</v>
      </c>
      <c r="I26" s="41">
        <f t="shared" si="1"/>
        <v>15.620087230031549</v>
      </c>
      <c r="K26" s="60" t="s">
        <v>263</v>
      </c>
      <c r="L26" s="20">
        <v>2625760</v>
      </c>
    </row>
    <row r="27" spans="1:12" x14ac:dyDescent="0.35">
      <c r="A27" s="60" t="s">
        <v>255</v>
      </c>
      <c r="B27" s="19">
        <f t="shared" si="2"/>
        <v>13284771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data'!A:F,5,FALSE)*10^3</f>
        <v>18100000</v>
      </c>
      <c r="F27" s="17">
        <f>VLOOKUP(A27,'Other data'!A:F,4,FALSE)*10^3</f>
        <v>161700000</v>
      </c>
      <c r="G27" s="48">
        <f t="shared" si="3"/>
        <v>6.0374436128123633E-3</v>
      </c>
      <c r="H27" s="41">
        <f t="shared" si="0"/>
        <v>109277.72939190378</v>
      </c>
      <c r="I27" s="41">
        <f t="shared" si="1"/>
        <v>976254.63219175918</v>
      </c>
      <c r="K27" s="59" t="s">
        <v>265</v>
      </c>
      <c r="L27" s="20">
        <v>13335</v>
      </c>
    </row>
    <row r="28" spans="1:12" x14ac:dyDescent="0.35">
      <c r="A28" s="59" t="s">
        <v>257</v>
      </c>
      <c r="B28" s="19">
        <f t="shared" si="2"/>
        <v>894769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data'!A:F,5,FALSE)*10^3</f>
        <v>4891379.0000000009</v>
      </c>
      <c r="F28" s="17">
        <f>VLOOKUP(A28,'Other data'!A:F,4,FALSE)*10^3</f>
        <v>31301680</v>
      </c>
      <c r="G28" s="48">
        <f t="shared" si="3"/>
        <v>7.3744886414265254E-4</v>
      </c>
      <c r="H28" s="41">
        <f t="shared" si="0"/>
        <v>3607.1418876412245</v>
      </c>
      <c r="I28" s="41">
        <f t="shared" si="1"/>
        <v>23083.388361756784</v>
      </c>
      <c r="K28" s="60" t="s">
        <v>267</v>
      </c>
      <c r="L28" s="20">
        <v>1750954</v>
      </c>
    </row>
    <row r="29" spans="1:12" x14ac:dyDescent="0.35">
      <c r="A29" s="60" t="s">
        <v>259</v>
      </c>
      <c r="B29" s="19">
        <f t="shared" si="2"/>
        <v>289715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data'!A:F,5,FALSE)*10^3</f>
        <v>11168945</v>
      </c>
      <c r="F29" s="17">
        <f>VLOOKUP(A29,'Other data'!A:F,4,FALSE)*10^3</f>
        <v>11168945</v>
      </c>
      <c r="G29" s="48">
        <f t="shared" si="3"/>
        <v>6.5591049317015023E-4</v>
      </c>
      <c r="H29" s="41">
        <f t="shared" si="0"/>
        <v>7325.8282231402836</v>
      </c>
      <c r="I29" s="41">
        <f t="shared" si="1"/>
        <v>7325.8282231402836</v>
      </c>
      <c r="K29" s="60" t="s">
        <v>271</v>
      </c>
      <c r="L29" s="20">
        <v>2059766</v>
      </c>
    </row>
    <row r="30" spans="1:12" x14ac:dyDescent="0.35">
      <c r="A30" s="59" t="s">
        <v>261</v>
      </c>
      <c r="B30" s="19">
        <f t="shared" si="2"/>
        <v>43567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data'!A:F,5,FALSE)*10^3</f>
        <v>1729353.0000000028</v>
      </c>
      <c r="F30" s="17">
        <f>VLOOKUP(A30,'Other data'!A:F,4,FALSE)*10^3</f>
        <v>83729353</v>
      </c>
      <c r="G30" s="48">
        <f t="shared" si="3"/>
        <v>2.6029764400945676E-4</v>
      </c>
      <c r="H30" s="41">
        <f t="shared" si="0"/>
        <v>450.1465115606868</v>
      </c>
      <c r="I30" s="41">
        <f t="shared" si="1"/>
        <v>21794.553320336141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2625760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data'!A:F,5,FALSE)*10^3</f>
        <v>53000000</v>
      </c>
      <c r="F31" s="17">
        <f>VLOOKUP(A31,'Other data'!A:F,4,FALSE)*10^3</f>
        <v>645000000</v>
      </c>
      <c r="G31" s="48">
        <f t="shared" si="3"/>
        <v>1.3306307077920942E-3</v>
      </c>
      <c r="H31" s="41">
        <f t="shared" si="0"/>
        <v>70523.427512980998</v>
      </c>
      <c r="I31" s="41">
        <f t="shared" si="1"/>
        <v>858256.80652590073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f t="shared" si="2"/>
        <v>13335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data'!A:F,5,FALSE)*10^3</f>
        <v>1250800</v>
      </c>
      <c r="F32" s="17">
        <f>VLOOKUP(A32,'Other data'!A:F,4,FALSE)*10^3</f>
        <v>1250800</v>
      </c>
      <c r="G32" s="48">
        <f t="shared" si="3"/>
        <v>1.6862807644472014E-4</v>
      </c>
      <c r="H32" s="41">
        <f t="shared" si="0"/>
        <v>210.91999801705595</v>
      </c>
      <c r="I32" s="41">
        <f t="shared" si="1"/>
        <v>210.91999801705595</v>
      </c>
      <c r="K32" s="59" t="s">
        <v>277</v>
      </c>
      <c r="L32" s="20">
        <v>12658119</v>
      </c>
    </row>
    <row r="33" spans="1:12" x14ac:dyDescent="0.35">
      <c r="A33" s="60" t="s">
        <v>267</v>
      </c>
      <c r="B33" s="100">
        <f t="shared" si="2"/>
        <v>1750954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data'!A:F,5,FALSE)*10^3</f>
        <v>17687946.000000004</v>
      </c>
      <c r="F33" s="17">
        <f>VLOOKUP(A33,'Other data'!A:F,4,FALSE)*10^3</f>
        <v>42502046</v>
      </c>
      <c r="G33" s="48">
        <f t="shared" si="3"/>
        <v>3.3190009149647844E-3</v>
      </c>
      <c r="H33" s="41">
        <f t="shared" si="0"/>
        <v>58706.308957847708</v>
      </c>
      <c r="I33" s="41">
        <f t="shared" si="1"/>
        <v>141064.32956187535</v>
      </c>
      <c r="K33" s="59" t="s">
        <v>1148</v>
      </c>
      <c r="L33" s="99">
        <v>1904616</v>
      </c>
    </row>
    <row r="34" spans="1:12" x14ac:dyDescent="0.35">
      <c r="A34" s="60" t="s">
        <v>269</v>
      </c>
      <c r="B34" s="19">
        <v>0</v>
      </c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data'!A:F,5,FALSE)*10^3</f>
        <v>0</v>
      </c>
      <c r="F34" s="17">
        <f>VLOOKUP(A34,'Other data'!A:F,4,FALSE)*10^3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363422</v>
      </c>
    </row>
    <row r="35" spans="1:12" x14ac:dyDescent="0.35">
      <c r="A35" s="60" t="s">
        <v>271</v>
      </c>
      <c r="B35" s="19">
        <f t="shared" si="2"/>
        <v>2059766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data'!A:F,5,FALSE)*10^3</f>
        <v>16014000</v>
      </c>
      <c r="F35" s="17">
        <f>VLOOKUP(A35,'Other data'!A:F,4,FALSE)*10^3</f>
        <v>251014000</v>
      </c>
      <c r="G35" s="48">
        <f t="shared" si="3"/>
        <v>1.5952505594512701E-3</v>
      </c>
      <c r="H35" s="41">
        <f t="shared" si="0"/>
        <v>25546.342459052641</v>
      </c>
      <c r="I35" s="41">
        <f t="shared" si="1"/>
        <v>400430.22393010114</v>
      </c>
      <c r="K35" s="60" t="s">
        <v>283</v>
      </c>
      <c r="L35" s="20">
        <v>2101849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data'!A:F,5,FALSE)*10^3</f>
        <v>3350000</v>
      </c>
      <c r="F36" s="17">
        <f>VLOOKUP(A36,'Other data'!A:F,4,FALSE)*10^3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251571</v>
      </c>
    </row>
    <row r="37" spans="1:12" x14ac:dyDescent="0.35">
      <c r="A37" s="60" t="s">
        <v>275</v>
      </c>
      <c r="B37" s="19">
        <f t="shared" si="2"/>
        <v>0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data'!A:F,5,FALSE)*10^3</f>
        <v>1981075</v>
      </c>
      <c r="F37" s="17">
        <f>VLOOKUP(A37,'Other data'!A:F,4,FALSE)*10^3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1375434</v>
      </c>
    </row>
    <row r="38" spans="1:12" x14ac:dyDescent="0.35">
      <c r="A38" s="59" t="s">
        <v>277</v>
      </c>
      <c r="B38" s="19">
        <f t="shared" si="2"/>
        <v>12658119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data'!A:F,5,FALSE)*10^3</f>
        <v>1305425</v>
      </c>
      <c r="F38" s="17">
        <f>VLOOKUP(A38,'Other data'!A:F,4,FALSE)*10^3</f>
        <v>1305425</v>
      </c>
      <c r="G38" s="48">
        <f t="shared" si="3"/>
        <v>1.8534500381641693E-2</v>
      </c>
      <c r="H38" s="41">
        <f t="shared" si="0"/>
        <v>24195.400160704608</v>
      </c>
      <c r="I38" s="41">
        <f t="shared" si="1"/>
        <v>24195.400160704608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data'!A:F,5,FALSE)*10^3</f>
        <v>0</v>
      </c>
      <c r="F39" s="17">
        <f>VLOOKUP(A39,'Other data'!A:F,4,FALSE)*10^3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4322766</v>
      </c>
    </row>
    <row r="40" spans="1:12" x14ac:dyDescent="0.35">
      <c r="A40" s="59" t="s">
        <v>1148</v>
      </c>
      <c r="B40" s="19">
        <f t="shared" si="2"/>
        <v>1904616</v>
      </c>
      <c r="C40" s="51">
        <f>VLOOKUP(A40,'Other data'!A:J,9,FALSE)*10^6</f>
        <v>45559030000</v>
      </c>
      <c r="D40" s="43">
        <f>VLOOKUP(A40,'Other data'!A:J,10,FALSE)</f>
        <v>61.51</v>
      </c>
      <c r="E40" s="17">
        <f>VLOOKUP(A40,'Other data'!A:F,5,FALSE)*10^3</f>
        <v>4979500</v>
      </c>
      <c r="F40" s="17">
        <f>VLOOKUP(A40,'Other data'!A:F,4,FALSE)*10^3</f>
        <v>94979500</v>
      </c>
      <c r="G40" s="48">
        <f t="shared" si="3"/>
        <v>2.571453566065827E-3</v>
      </c>
      <c r="H40" s="41">
        <f t="shared" si="0"/>
        <v>12804.553032224785</v>
      </c>
      <c r="I40" s="41">
        <f t="shared" si="1"/>
        <v>244235.37397814923</v>
      </c>
      <c r="K40" s="59" t="s">
        <v>293</v>
      </c>
      <c r="L40" s="20">
        <v>58397154</v>
      </c>
    </row>
    <row r="41" spans="1:12" x14ac:dyDescent="0.35">
      <c r="A41" s="59" t="s">
        <v>281</v>
      </c>
      <c r="B41" s="19">
        <f t="shared" si="2"/>
        <v>363422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data'!A:F,5,FALSE)*10^3</f>
        <v>2161366.9999999981</v>
      </c>
      <c r="F41" s="17">
        <f>VLOOKUP(A41,'Other data'!A:F,4,FALSE)*10^3</f>
        <v>47251969</v>
      </c>
      <c r="G41" s="48">
        <f t="shared" si="3"/>
        <v>1.5845671684148385E-3</v>
      </c>
      <c r="H41" s="41">
        <f t="shared" si="0"/>
        <v>3424.8311870952716</v>
      </c>
      <c r="I41" s="41">
        <f t="shared" si="1"/>
        <v>74873.918720355723</v>
      </c>
      <c r="K41" s="60" t="s">
        <v>295</v>
      </c>
      <c r="L41" s="20">
        <v>4817475</v>
      </c>
    </row>
    <row r="42" spans="1:12" x14ac:dyDescent="0.35">
      <c r="A42" s="60" t="s">
        <v>283</v>
      </c>
      <c r="B42" s="19">
        <f t="shared" si="2"/>
        <v>2101849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data'!A:F,5,FALSE)*10^3</f>
        <v>33645033</v>
      </c>
      <c r="F42" s="17">
        <f>VLOOKUP(A42,'Other data'!A:F,4,FALSE)*10^3</f>
        <v>62924334</v>
      </c>
      <c r="G42" s="48">
        <f t="shared" si="3"/>
        <v>1.3600783920340387E-3</v>
      </c>
      <c r="H42" s="41">
        <f t="shared" si="0"/>
        <v>45759.88238257217</v>
      </c>
      <c r="I42" s="41">
        <f t="shared" si="1"/>
        <v>85582.027006532793</v>
      </c>
      <c r="K42" s="59" t="s">
        <v>297</v>
      </c>
      <c r="L42" s="20">
        <v>1312901</v>
      </c>
    </row>
    <row r="43" spans="1:12" x14ac:dyDescent="0.35">
      <c r="A43" s="59" t="s">
        <v>285</v>
      </c>
      <c r="B43" s="19">
        <f t="shared" si="2"/>
        <v>251571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data'!A:F,5,FALSE)*10^3</f>
        <v>27278000</v>
      </c>
      <c r="F43" s="17">
        <f>VLOOKUP(A43,'Other data'!A:F,4,FALSE)*10^3</f>
        <v>53475000</v>
      </c>
      <c r="G43" s="48">
        <f t="shared" si="3"/>
        <v>6.8175785943348245E-4</v>
      </c>
      <c r="H43" s="41">
        <f t="shared" si="0"/>
        <v>18596.990889626533</v>
      </c>
      <c r="I43" s="41">
        <f t="shared" si="1"/>
        <v>36457.001533205475</v>
      </c>
      <c r="K43" s="60" t="s">
        <v>299</v>
      </c>
      <c r="L43" s="20">
        <v>92574</v>
      </c>
    </row>
    <row r="44" spans="1:12" x14ac:dyDescent="0.35">
      <c r="A44" s="60" t="s">
        <v>287</v>
      </c>
      <c r="B44" s="19">
        <f t="shared" si="2"/>
        <v>1375434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data'!A:F,5,FALSE)*10^3</f>
        <v>79220000</v>
      </c>
      <c r="F44" s="17">
        <f>VLOOKUP(A44,'Other data'!A:F,4,FALSE)*10^3</f>
        <v>117808000</v>
      </c>
      <c r="G44" s="48">
        <f t="shared" si="3"/>
        <v>8.8413785143238045E-4</v>
      </c>
      <c r="H44" s="41">
        <f t="shared" si="0"/>
        <v>70041.400590473175</v>
      </c>
      <c r="I44" s="41">
        <f t="shared" si="1"/>
        <v>104158.51200154588</v>
      </c>
      <c r="K44" s="59" t="s">
        <v>301</v>
      </c>
      <c r="L44" s="20">
        <v>1961062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data'!A:F,5,FALSE)*10^3</f>
        <v>13460533.999999985</v>
      </c>
      <c r="F45" s="17">
        <f>VLOOKUP(A45,'Other data'!A:F,4,FALSE)*10^3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776069</v>
      </c>
    </row>
    <row r="46" spans="1:12" x14ac:dyDescent="0.35">
      <c r="A46" s="60" t="s">
        <v>291</v>
      </c>
      <c r="B46" s="19">
        <f t="shared" si="2"/>
        <v>4322766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data'!A:F,5,FALSE)*10^3</f>
        <v>14925227.000000002</v>
      </c>
      <c r="F46" s="17">
        <f>VLOOKUP(A46,'Other data'!A:F,4,FALSE)*10^3</f>
        <v>23735997.000000004</v>
      </c>
      <c r="G46" s="48">
        <f t="shared" si="3"/>
        <v>6.5406617393106315E-3</v>
      </c>
      <c r="H46" s="41">
        <f t="shared" si="0"/>
        <v>97620.86118942601</v>
      </c>
      <c r="I46" s="41">
        <f t="shared" si="1"/>
        <v>155249.12742229196</v>
      </c>
      <c r="K46" s="60" t="s">
        <v>307</v>
      </c>
      <c r="L46" s="20">
        <v>1086594</v>
      </c>
    </row>
    <row r="47" spans="1:12" x14ac:dyDescent="0.35">
      <c r="A47" s="59" t="s">
        <v>293</v>
      </c>
      <c r="B47" s="19">
        <f t="shared" si="2"/>
        <v>58397154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data'!A:F,5,FALSE)*10^3</f>
        <v>14408000</v>
      </c>
      <c r="F47" s="17">
        <f>VLOOKUP(A47,'Other data'!A:F,4,FALSE)*10^3</f>
        <v>68508602</v>
      </c>
      <c r="G47" s="48">
        <f t="shared" si="3"/>
        <v>1.5583873885596808E-2</v>
      </c>
      <c r="H47" s="41">
        <f t="shared" si="0"/>
        <v>224532.45494367881</v>
      </c>
      <c r="I47" s="41">
        <f t="shared" si="1"/>
        <v>1067629.4136465453</v>
      </c>
      <c r="K47" s="59" t="s">
        <v>309</v>
      </c>
      <c r="L47" s="20">
        <v>345372</v>
      </c>
    </row>
    <row r="48" spans="1:12" x14ac:dyDescent="0.35">
      <c r="A48" s="60" t="s">
        <v>295</v>
      </c>
      <c r="B48" s="19">
        <f t="shared" si="2"/>
        <v>4817475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data'!A:F,5,FALSE)*10^3</f>
        <v>57089658.000000007</v>
      </c>
      <c r="F48" s="17">
        <f>VLOOKUP(A48,'Other data'!A:F,4,FALSE)*10^3</f>
        <v>132889455.00000001</v>
      </c>
      <c r="G48" s="48">
        <f t="shared" si="3"/>
        <v>1.7518291452843057E-4</v>
      </c>
      <c r="H48" s="41">
        <f t="shared" si="0"/>
        <v>10001.132677871334</v>
      </c>
      <c r="I48" s="41">
        <f t="shared" si="1"/>
        <v>23279.962036994722</v>
      </c>
      <c r="K48" s="60" t="s">
        <v>311</v>
      </c>
      <c r="L48" s="20">
        <v>758121</v>
      </c>
    </row>
    <row r="49" spans="1:12" x14ac:dyDescent="0.35">
      <c r="A49" s="59" t="s">
        <v>297</v>
      </c>
      <c r="B49" s="19">
        <f t="shared" si="2"/>
        <v>1312901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data'!A:F,5,FALSE)*10^3</f>
        <v>30699.999999999818</v>
      </c>
      <c r="F49" s="17">
        <f>VLOOKUP(A49,'Other data'!A:F,4,FALSE)*10^3</f>
        <v>3175700</v>
      </c>
      <c r="G49" s="48">
        <f t="shared" si="3"/>
        <v>4.9040413798074551E-3</v>
      </c>
      <c r="H49" s="41">
        <f t="shared" si="0"/>
        <v>150.55407036008799</v>
      </c>
      <c r="I49" s="41">
        <f t="shared" si="1"/>
        <v>15573.764209854535</v>
      </c>
      <c r="K49" s="59" t="s">
        <v>313</v>
      </c>
      <c r="L49" s="20">
        <v>54364</v>
      </c>
    </row>
    <row r="50" spans="1:12" x14ac:dyDescent="0.35">
      <c r="A50" s="60" t="s">
        <v>299</v>
      </c>
      <c r="B50" s="19">
        <f t="shared" si="2"/>
        <v>92574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data'!A:F,5,FALSE)*10^3</f>
        <v>0</v>
      </c>
      <c r="F50" s="17">
        <f>VLOOKUP(A50,'Other data'!A:F,4,FALSE)*10^3</f>
        <v>0</v>
      </c>
      <c r="G50" s="48">
        <f t="shared" si="3"/>
        <v>1.1015072800425614E-5</v>
      </c>
      <c r="H50" s="41">
        <f t="shared" si="0"/>
        <v>0</v>
      </c>
      <c r="I50" s="41">
        <f t="shared" si="1"/>
        <v>0</v>
      </c>
      <c r="K50" s="60" t="s">
        <v>315</v>
      </c>
      <c r="L50" s="20">
        <v>5420097</v>
      </c>
    </row>
    <row r="51" spans="1:12" x14ac:dyDescent="0.35">
      <c r="A51" s="59" t="s">
        <v>301</v>
      </c>
      <c r="B51" s="19">
        <f t="shared" si="2"/>
        <v>1961062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data'!A:F,5,FALSE)*10^3</f>
        <v>962453</v>
      </c>
      <c r="F51" s="17">
        <f>VLOOKUP(A51,'Other data'!A:F,4,FALSE)*10^3</f>
        <v>962520</v>
      </c>
      <c r="G51" s="48">
        <f t="shared" si="3"/>
        <v>1.149427688064803E-2</v>
      </c>
      <c r="H51" s="41">
        <f t="shared" si="0"/>
        <v>11062.701266610338</v>
      </c>
      <c r="I51" s="41">
        <f t="shared" si="1"/>
        <v>11063.471383161341</v>
      </c>
      <c r="K51" s="60" t="s">
        <v>319</v>
      </c>
      <c r="L51" s="20">
        <v>3560630</v>
      </c>
    </row>
    <row r="52" spans="1:12" x14ac:dyDescent="0.35">
      <c r="A52" s="60" t="s">
        <v>303</v>
      </c>
      <c r="B52" s="19">
        <f t="shared" si="2"/>
        <v>776069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data'!A:F,5,FALSE)*10^3</f>
        <v>40182973</v>
      </c>
      <c r="F52" s="17">
        <f>VLOOKUP(A52,'Other data'!A:F,4,FALSE)*10^3</f>
        <v>219609973</v>
      </c>
      <c r="G52" s="48">
        <f t="shared" si="3"/>
        <v>1.7684381544127168E-4</v>
      </c>
      <c r="H52" s="41">
        <f t="shared" si="0"/>
        <v>7106.1102610936032</v>
      </c>
      <c r="I52" s="41">
        <f t="shared" si="1"/>
        <v>38836.665534274653</v>
      </c>
      <c r="K52" s="59" t="s">
        <v>321</v>
      </c>
      <c r="L52" s="20">
        <v>22580753</v>
      </c>
    </row>
    <row r="53" spans="1:12" x14ac:dyDescent="0.35">
      <c r="A53" s="60" t="s">
        <v>307</v>
      </c>
      <c r="B53" s="19">
        <f t="shared" si="2"/>
        <v>1086594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data'!A:F,5,FALSE)*10^3</f>
        <v>5450442.9999999991</v>
      </c>
      <c r="F53" s="17">
        <f>VLOOKUP(A53,'Other data'!A:F,4,FALSE)*10^3</f>
        <v>115741443</v>
      </c>
      <c r="G53" s="48">
        <f t="shared" si="3"/>
        <v>1.849243497826795E-3</v>
      </c>
      <c r="H53" s="41">
        <f t="shared" si="0"/>
        <v>10079.196278025569</v>
      </c>
      <c r="I53" s="41">
        <f t="shared" si="1"/>
        <v>214034.1108968406</v>
      </c>
      <c r="K53" s="60" t="s">
        <v>323</v>
      </c>
      <c r="L53" s="20">
        <v>4565074</v>
      </c>
    </row>
    <row r="54" spans="1:12" x14ac:dyDescent="0.35">
      <c r="A54" s="59" t="s">
        <v>309</v>
      </c>
      <c r="B54" s="19">
        <f t="shared" si="2"/>
        <v>345372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data'!A:F,5,FALSE)*10^3</f>
        <v>702985.00000000058</v>
      </c>
      <c r="F54" s="17">
        <f>VLOOKUP(A54,'Other data'!A:F,4,FALSE)*10^3</f>
        <v>101720985</v>
      </c>
      <c r="G54" s="48">
        <f t="shared" si="3"/>
        <v>7.0092091167763503E-4</v>
      </c>
      <c r="H54" s="41">
        <f t="shared" si="0"/>
        <v>492.73688709570268</v>
      </c>
      <c r="I54" s="41">
        <f t="shared" si="1"/>
        <v>71298.365542947038</v>
      </c>
      <c r="K54" s="59" t="s">
        <v>325</v>
      </c>
      <c r="L54" s="20">
        <v>0</v>
      </c>
    </row>
    <row r="55" spans="1:12" x14ac:dyDescent="0.35">
      <c r="A55" s="60" t="s">
        <v>311</v>
      </c>
      <c r="B55" s="19">
        <f t="shared" si="2"/>
        <v>758121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data'!A:F,5,FALSE)*10^3</f>
        <v>11500000</v>
      </c>
      <c r="F55" s="17">
        <f>VLOOKUP(A55,'Other data'!A:F,4,FALSE)*10^3</f>
        <v>254550000</v>
      </c>
      <c r="G55" s="48">
        <f t="shared" si="3"/>
        <v>2.740597249300598E-3</v>
      </c>
      <c r="H55" s="41">
        <f t="shared" si="0"/>
        <v>31516.868366956878</v>
      </c>
      <c r="I55" s="41">
        <f t="shared" si="1"/>
        <v>697619.02980946726</v>
      </c>
      <c r="K55" s="60" t="s">
        <v>327</v>
      </c>
      <c r="L55" s="20">
        <v>141975</v>
      </c>
    </row>
    <row r="56" spans="1:12" x14ac:dyDescent="0.35">
      <c r="A56" s="59" t="s">
        <v>313</v>
      </c>
      <c r="B56" s="19">
        <f t="shared" si="2"/>
        <v>54364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data'!A:F,5,FALSE)*10^3</f>
        <v>2356194.9999999995</v>
      </c>
      <c r="F56" s="17">
        <f>VLOOKUP(A56,'Other data'!A:F,4,FALSE)*10^3</f>
        <v>2356194.9999999995</v>
      </c>
      <c r="G56" s="48">
        <f t="shared" si="3"/>
        <v>3.3115388735659403E-5</v>
      </c>
      <c r="H56" s="41">
        <f t="shared" si="0"/>
        <v>78.026313362016992</v>
      </c>
      <c r="I56" s="41">
        <f t="shared" si="1"/>
        <v>78.026313362016992</v>
      </c>
      <c r="K56" s="59" t="s">
        <v>329</v>
      </c>
      <c r="L56" s="20">
        <v>5934795</v>
      </c>
    </row>
    <row r="57" spans="1:12" x14ac:dyDescent="0.35">
      <c r="A57" s="60" t="s">
        <v>315</v>
      </c>
      <c r="B57" s="19">
        <f t="shared" si="2"/>
        <v>5420097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data'!A:F,5,FALSE)*10^3</f>
        <v>105000000</v>
      </c>
      <c r="F57" s="17">
        <f>VLOOKUP(A57,'Other data'!A:F,4,FALSE)*10^3</f>
        <v>825000000</v>
      </c>
      <c r="G57" s="48">
        <f t="shared" si="3"/>
        <v>1.2590791113527931E-3</v>
      </c>
      <c r="H57" s="41">
        <f t="shared" si="0"/>
        <v>132203.30669204326</v>
      </c>
      <c r="I57" s="41">
        <f t="shared" si="1"/>
        <v>1038740.2668660543</v>
      </c>
      <c r="K57" s="60" t="s">
        <v>331</v>
      </c>
      <c r="L57" s="20">
        <v>736320</v>
      </c>
    </row>
    <row r="58" spans="1:12" x14ac:dyDescent="0.35">
      <c r="A58" s="60" t="s">
        <v>319</v>
      </c>
      <c r="B58" s="19">
        <f t="shared" si="2"/>
        <v>3560630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data'!A:F,5,FALSE)*10^3</f>
        <v>17410250</v>
      </c>
      <c r="F58" s="17">
        <f>VLOOKUP(A58,'Other data'!A:F,4,FALSE)*10^3</f>
        <v>49240650</v>
      </c>
      <c r="G58" s="48">
        <f t="shared" si="3"/>
        <v>3.2312510805299123E-3</v>
      </c>
      <c r="H58" s="41">
        <f t="shared" si="0"/>
        <v>56256.889124795904</v>
      </c>
      <c r="I58" s="41">
        <f t="shared" si="1"/>
        <v>159108.90351849524</v>
      </c>
      <c r="K58" s="60" t="s">
        <v>335</v>
      </c>
      <c r="L58" s="20">
        <v>188850</v>
      </c>
    </row>
    <row r="59" spans="1:12" x14ac:dyDescent="0.35">
      <c r="A59" s="59" t="s">
        <v>321</v>
      </c>
      <c r="B59" s="19">
        <f t="shared" si="2"/>
        <v>22580753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data'!A:F,5,FALSE)*10^3</f>
        <v>8927000</v>
      </c>
      <c r="F59" s="17">
        <f>VLOOKUP(A59,'Other data'!A:F,4,FALSE)*10^3</f>
        <v>116697000</v>
      </c>
      <c r="G59" s="48">
        <f t="shared" si="3"/>
        <v>2.0950641509678229E-2</v>
      </c>
      <c r="H59" s="41">
        <f t="shared" si="0"/>
        <v>187026.37675689755</v>
      </c>
      <c r="I59" s="41">
        <f t="shared" si="1"/>
        <v>2444877.0122549203</v>
      </c>
      <c r="K59" s="59" t="s">
        <v>337</v>
      </c>
      <c r="L59" s="20">
        <v>5631585</v>
      </c>
    </row>
    <row r="60" spans="1:12" x14ac:dyDescent="0.35">
      <c r="A60" s="60" t="s">
        <v>323</v>
      </c>
      <c r="B60" s="19">
        <f t="shared" si="2"/>
        <v>4565074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data'!A:F,5,FALSE)*10^3</f>
        <v>50</v>
      </c>
      <c r="F60" s="17">
        <f>VLOOKUP(A60,'Other data'!A:F,4,FALSE)*10^3</f>
        <v>134</v>
      </c>
      <c r="G60" s="48">
        <f t="shared" si="3"/>
        <v>3.3729177614187311E-2</v>
      </c>
      <c r="H60" s="41">
        <f t="shared" si="0"/>
        <v>1.6864588807093654</v>
      </c>
      <c r="I60" s="41">
        <f t="shared" si="1"/>
        <v>4.5197098003010998</v>
      </c>
      <c r="K60" s="60" t="s">
        <v>339</v>
      </c>
      <c r="L60" s="20">
        <v>0</v>
      </c>
    </row>
    <row r="61" spans="1:12" x14ac:dyDescent="0.35">
      <c r="A61" s="59" t="s">
        <v>325</v>
      </c>
      <c r="B61" s="19">
        <f t="shared" si="2"/>
        <v>0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data'!A:F,5,FALSE)*10^3</f>
        <v>0</v>
      </c>
      <c r="F61" s="17">
        <f>VLOOKUP(A61,'Other data'!A:F,4,FALSE)*10^3</f>
        <v>0</v>
      </c>
      <c r="G61" s="48">
        <f t="shared" si="3"/>
        <v>0</v>
      </c>
      <c r="H61" s="41">
        <f t="shared" si="0"/>
        <v>0</v>
      </c>
      <c r="I61" s="41">
        <f t="shared" si="1"/>
        <v>0</v>
      </c>
      <c r="K61" s="59" t="s">
        <v>345</v>
      </c>
      <c r="L61" s="20">
        <v>0</v>
      </c>
    </row>
    <row r="62" spans="1:12" x14ac:dyDescent="0.35">
      <c r="A62" s="60" t="s">
        <v>327</v>
      </c>
      <c r="B62" s="19">
        <f t="shared" si="2"/>
        <v>141975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data'!A:F,5,FALSE)*10^3</f>
        <v>3498017</v>
      </c>
      <c r="F62" s="17">
        <f>VLOOKUP(A62,'Other data'!A:F,4,FALSE)*10^3</f>
        <v>50343318</v>
      </c>
      <c r="G62" s="48">
        <f t="shared" si="3"/>
        <v>1.2759131442337623E-4</v>
      </c>
      <c r="H62" s="41">
        <f t="shared" si="0"/>
        <v>446.31658690531526</v>
      </c>
      <c r="I62" s="41">
        <f t="shared" si="1"/>
        <v>6423.3701160540159</v>
      </c>
      <c r="K62" s="60" t="s">
        <v>351</v>
      </c>
      <c r="L62" s="20">
        <v>937889</v>
      </c>
    </row>
    <row r="63" spans="1:12" x14ac:dyDescent="0.35">
      <c r="A63" s="59" t="s">
        <v>329</v>
      </c>
      <c r="B63" s="19">
        <f t="shared" si="2"/>
        <v>5934795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data'!A:F,5,FALSE)*10^3</f>
        <v>27037000</v>
      </c>
      <c r="F63" s="17">
        <f>VLOOKUP(A63,'Other data'!A:F,4,FALSE)*10^3</f>
        <v>369137000</v>
      </c>
      <c r="G63" s="48">
        <f t="shared" si="3"/>
        <v>3.0363893448871516E-2</v>
      </c>
      <c r="H63" s="41">
        <f t="shared" si="0"/>
        <v>820948.58717713912</v>
      </c>
      <c r="I63" s="41">
        <f t="shared" si="1"/>
        <v>11208436.536036085</v>
      </c>
      <c r="K63" s="60" t="s">
        <v>355</v>
      </c>
      <c r="L63" s="20">
        <v>705675</v>
      </c>
    </row>
    <row r="64" spans="1:12" x14ac:dyDescent="0.35">
      <c r="A64" s="60" t="s">
        <v>331</v>
      </c>
      <c r="B64" s="19">
        <f t="shared" si="2"/>
        <v>736320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data'!A:F,5,FALSE)*10^3</f>
        <v>3727034</v>
      </c>
      <c r="F64" s="17">
        <f>VLOOKUP(A64,'Other data'!A:F,4,FALSE)*10^3</f>
        <v>3904376</v>
      </c>
      <c r="G64" s="48">
        <f t="shared" si="3"/>
        <v>6.8560605953048575E-4</v>
      </c>
      <c r="H64" s="41">
        <f t="shared" si="0"/>
        <v>2555.2770944761446</v>
      </c>
      <c r="I64" s="41">
        <f t="shared" si="1"/>
        <v>2676.8638442853999</v>
      </c>
      <c r="K64" s="59" t="s">
        <v>357</v>
      </c>
      <c r="L64" s="20">
        <v>7343837</v>
      </c>
    </row>
    <row r="65" spans="1:12" x14ac:dyDescent="0.35">
      <c r="A65" s="60" t="s">
        <v>335</v>
      </c>
      <c r="B65" s="19">
        <f t="shared" si="2"/>
        <v>188850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data'!A:F,5,FALSE)*10^3</f>
        <v>2666932.9999999972</v>
      </c>
      <c r="F65" s="17">
        <f>VLOOKUP(A65,'Other data'!A:F,4,FALSE)*10^3</f>
        <v>50912534.999999993</v>
      </c>
      <c r="G65" s="48">
        <f t="shared" si="3"/>
        <v>5.2797731915677599E-4</v>
      </c>
      <c r="H65" s="41">
        <f t="shared" si="0"/>
        <v>1408.0801357107366</v>
      </c>
      <c r="I65" s="41">
        <f t="shared" si="1"/>
        <v>26880.663740775522</v>
      </c>
      <c r="K65" s="59" t="s">
        <v>365</v>
      </c>
      <c r="L65" s="20">
        <v>848686</v>
      </c>
    </row>
    <row r="66" spans="1:12" x14ac:dyDescent="0.35">
      <c r="A66" s="59" t="s">
        <v>337</v>
      </c>
      <c r="B66" s="19">
        <f t="shared" si="2"/>
        <v>5631585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data'!A:F,5,FALSE)*10^3</f>
        <v>14930000</v>
      </c>
      <c r="F66" s="17">
        <f>VLOOKUP(A66,'Other data'!A:F,4,FALSE)*10^3</f>
        <v>14930000</v>
      </c>
      <c r="G66" s="48">
        <f t="shared" si="3"/>
        <v>9.4789461906615927E-3</v>
      </c>
      <c r="H66" s="41">
        <f t="shared" si="0"/>
        <v>141520.66662657759</v>
      </c>
      <c r="I66" s="41">
        <f t="shared" si="1"/>
        <v>141520.66662657759</v>
      </c>
      <c r="K66" s="60" t="s">
        <v>367</v>
      </c>
      <c r="L66" s="20">
        <v>1276397</v>
      </c>
    </row>
    <row r="67" spans="1:12" x14ac:dyDescent="0.35">
      <c r="A67" s="60" t="s">
        <v>341</v>
      </c>
      <c r="B67" s="19">
        <v>0</v>
      </c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data'!A:F,5,FALSE)*10^3</f>
        <v>0</v>
      </c>
      <c r="F67" s="17">
        <f>VLOOKUP(A67,'Other data'!A:F,4,FALSE)*10^3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59" t="s">
        <v>369</v>
      </c>
      <c r="L67" s="20">
        <v>224450</v>
      </c>
    </row>
    <row r="68" spans="1:12" x14ac:dyDescent="0.35">
      <c r="A68" s="59" t="s">
        <v>345</v>
      </c>
      <c r="B68" s="19">
        <f t="shared" ref="B67:B130" si="6">VLOOKUP(A68,$K$1:$L$110,2,FALSE)</f>
        <v>0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data'!A:F,5,FALSE)*10^3</f>
        <v>0</v>
      </c>
      <c r="F68" s="17">
        <f>VLOOKUP(A68,'Other data'!A:F,4,FALSE)*10^3</f>
        <v>0</v>
      </c>
      <c r="G68" s="48"/>
      <c r="H68" s="41">
        <f t="shared" si="4"/>
        <v>0</v>
      </c>
      <c r="I68" s="41">
        <f t="shared" si="5"/>
        <v>0</v>
      </c>
      <c r="K68" s="59" t="s">
        <v>385</v>
      </c>
      <c r="L68" s="20">
        <v>237411</v>
      </c>
    </row>
    <row r="69" spans="1:12" x14ac:dyDescent="0.35">
      <c r="A69" s="59" t="s">
        <v>349</v>
      </c>
      <c r="B69" s="19">
        <v>0</v>
      </c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data'!A:F,5,FALSE)*10^3</f>
        <v>0</v>
      </c>
      <c r="F69" s="17">
        <f>VLOOKUP(A69,'Other data'!A:F,4,FALSE)*10^3</f>
        <v>0</v>
      </c>
      <c r="G69" s="48"/>
      <c r="H69" s="41">
        <f t="shared" si="4"/>
        <v>0</v>
      </c>
      <c r="I69" s="41">
        <f t="shared" si="5"/>
        <v>0</v>
      </c>
      <c r="K69" s="60" t="s">
        <v>387</v>
      </c>
      <c r="L69" s="20">
        <v>0</v>
      </c>
    </row>
    <row r="70" spans="1:12" x14ac:dyDescent="0.35">
      <c r="A70" s="60" t="s">
        <v>351</v>
      </c>
      <c r="B70" s="19">
        <f t="shared" si="6"/>
        <v>937889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data'!A:F,5,FALSE)*10^3</f>
        <v>2263692.0000000005</v>
      </c>
      <c r="F70" s="17">
        <f>VLOOKUP(A70,'Other data'!A:F,4,FALSE)*10^3</f>
        <v>4731172.0000000009</v>
      </c>
      <c r="G70" s="48">
        <f t="shared" ref="G67:G130" si="7">(B70*D70)/C70</f>
        <v>3.9097614063708506E-4</v>
      </c>
      <c r="H70" s="41">
        <f t="shared" si="4"/>
        <v>885.04956175104451</v>
      </c>
      <c r="I70" s="41">
        <f t="shared" si="5"/>
        <v>1849.7753692502395</v>
      </c>
      <c r="K70" s="59" t="s">
        <v>389</v>
      </c>
      <c r="L70" s="20">
        <v>0</v>
      </c>
    </row>
    <row r="71" spans="1:12" x14ac:dyDescent="0.35">
      <c r="A71" s="60" t="s">
        <v>353</v>
      </c>
      <c r="B71" s="19">
        <v>0</v>
      </c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data'!A:F,5,FALSE)*10^3</f>
        <v>0</v>
      </c>
      <c r="F71" s="17">
        <f>VLOOKUP(A71,'Other data'!A:F,4,FALSE)*10^3</f>
        <v>0</v>
      </c>
      <c r="G71" s="48"/>
      <c r="H71" s="41">
        <f t="shared" si="4"/>
        <v>0</v>
      </c>
      <c r="I71" s="41">
        <f t="shared" si="5"/>
        <v>0</v>
      </c>
      <c r="K71" s="60" t="s">
        <v>391</v>
      </c>
      <c r="L71" s="20">
        <v>1667867</v>
      </c>
    </row>
    <row r="72" spans="1:12" x14ac:dyDescent="0.35">
      <c r="A72" s="60" t="s">
        <v>355</v>
      </c>
      <c r="B72" s="19">
        <f t="shared" si="6"/>
        <v>705675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data'!A:F,5,FALSE)*10^3</f>
        <v>1733232</v>
      </c>
      <c r="F72" s="17">
        <f>VLOOKUP(A72,'Other data'!A:F,4,FALSE)*10^3</f>
        <v>1735962</v>
      </c>
      <c r="G72" s="48">
        <f t="shared" si="7"/>
        <v>1.9543017459912587E-3</v>
      </c>
      <c r="H72" s="41">
        <f t="shared" si="4"/>
        <v>3387.258323807921</v>
      </c>
      <c r="I72" s="41">
        <f t="shared" si="5"/>
        <v>3392.5935675744772</v>
      </c>
      <c r="K72" s="59" t="s">
        <v>393</v>
      </c>
      <c r="L72" s="20">
        <v>39426</v>
      </c>
    </row>
    <row r="73" spans="1:12" x14ac:dyDescent="0.35">
      <c r="A73" s="59" t="s">
        <v>357</v>
      </c>
      <c r="B73" s="19">
        <f t="shared" si="6"/>
        <v>7343837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data'!A:F,5,FALSE)*10^3</f>
        <v>18000000</v>
      </c>
      <c r="F73" s="17">
        <f>VLOOKUP(A73,'Other data'!A:F,4,FALSE)*10^3</f>
        <v>18000000</v>
      </c>
      <c r="G73" s="48">
        <f t="shared" si="7"/>
        <v>1.8104229785458738E-3</v>
      </c>
      <c r="H73" s="41">
        <f t="shared" si="4"/>
        <v>32587.613613825728</v>
      </c>
      <c r="I73" s="41">
        <f t="shared" si="5"/>
        <v>32587.613613825728</v>
      </c>
      <c r="K73" s="60" t="s">
        <v>395</v>
      </c>
      <c r="L73" s="20">
        <v>654761</v>
      </c>
    </row>
    <row r="74" spans="1:12" x14ac:dyDescent="0.35">
      <c r="A74" s="59" t="s">
        <v>359</v>
      </c>
      <c r="B74" s="19">
        <v>0</v>
      </c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data'!A:F,5,FALSE)*10^3</f>
        <v>0</v>
      </c>
      <c r="F74" s="17">
        <f>VLOOKUP(A74,'Other data'!A:F,4,FALSE)*10^3</f>
        <v>0</v>
      </c>
      <c r="G74" s="48"/>
      <c r="H74" s="41">
        <f t="shared" si="4"/>
        <v>0</v>
      </c>
      <c r="I74" s="41">
        <f t="shared" si="5"/>
        <v>0</v>
      </c>
      <c r="K74" s="60" t="s">
        <v>403</v>
      </c>
      <c r="L74" s="20">
        <v>330658</v>
      </c>
    </row>
    <row r="75" spans="1:12" x14ac:dyDescent="0.35">
      <c r="A75" s="59" t="s">
        <v>361</v>
      </c>
      <c r="B75" s="19">
        <v>0</v>
      </c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data'!A:F,5,FALSE)*10^3</f>
        <v>0</v>
      </c>
      <c r="F75" s="17">
        <f>VLOOKUP(A75,'Other data'!A:F,4,FALSE)*10^3</f>
        <v>0</v>
      </c>
      <c r="G75" s="48"/>
      <c r="H75" s="41">
        <f t="shared" si="4"/>
        <v>0</v>
      </c>
      <c r="I75" s="41">
        <f t="shared" si="5"/>
        <v>0</v>
      </c>
      <c r="K75" s="60" t="s">
        <v>407</v>
      </c>
      <c r="L75" s="20">
        <v>0</v>
      </c>
    </row>
    <row r="76" spans="1:12" x14ac:dyDescent="0.35">
      <c r="A76" s="59" t="s">
        <v>365</v>
      </c>
      <c r="B76" s="19">
        <f t="shared" si="6"/>
        <v>848686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data'!A:F,5,FALSE)*10^3</f>
        <v>3360000</v>
      </c>
      <c r="F76" s="17">
        <f>VLOOKUP(A76,'Other data'!A:F,4,FALSE)*10^3</f>
        <v>45410000</v>
      </c>
      <c r="G76" s="48">
        <f t="shared" si="7"/>
        <v>1.0040917286522778E-3</v>
      </c>
      <c r="H76" s="41">
        <f t="shared" si="4"/>
        <v>3373.7482082716533</v>
      </c>
      <c r="I76" s="41">
        <f t="shared" si="5"/>
        <v>45595.805398099932</v>
      </c>
      <c r="K76" s="59" t="s">
        <v>409</v>
      </c>
      <c r="L76" s="20">
        <v>0</v>
      </c>
    </row>
    <row r="77" spans="1:12" x14ac:dyDescent="0.35">
      <c r="A77" s="60" t="s">
        <v>367</v>
      </c>
      <c r="B77" s="19">
        <f t="shared" si="6"/>
        <v>1276397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data'!A:F,5,FALSE)*10^3</f>
        <v>40400000</v>
      </c>
      <c r="F77" s="17">
        <f>VLOOKUP(A77,'Other data'!A:F,4,FALSE)*10^3</f>
        <v>506400000</v>
      </c>
      <c r="G77" s="48">
        <f t="shared" si="7"/>
        <v>1.9457215277492188E-3</v>
      </c>
      <c r="H77" s="41">
        <f t="shared" si="4"/>
        <v>78607.149721068432</v>
      </c>
      <c r="I77" s="41">
        <f t="shared" si="5"/>
        <v>985313.38165220444</v>
      </c>
      <c r="K77" s="60" t="s">
        <v>411</v>
      </c>
      <c r="L77" s="20">
        <v>1270138</v>
      </c>
    </row>
    <row r="78" spans="1:12" x14ac:dyDescent="0.35">
      <c r="A78" s="59" t="s">
        <v>369</v>
      </c>
      <c r="B78" s="19">
        <f t="shared" si="6"/>
        <v>224450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data'!A:F,5,FALSE)*10^3</f>
        <v>2368462.9999999995</v>
      </c>
      <c r="F78" s="17">
        <f>VLOOKUP(A78,'Other data'!A:F,4,FALSE)*10^3</f>
        <v>2384502.9999999995</v>
      </c>
      <c r="G78" s="48">
        <f t="shared" si="7"/>
        <v>5.942353441532115E-4</v>
      </c>
      <c r="H78" s="41">
        <f t="shared" si="4"/>
        <v>1407.4244259191476</v>
      </c>
      <c r="I78" s="41">
        <f t="shared" si="5"/>
        <v>1416.9559608393649</v>
      </c>
      <c r="K78" s="60" t="s">
        <v>419</v>
      </c>
      <c r="L78" s="20">
        <v>0</v>
      </c>
    </row>
    <row r="79" spans="1:12" x14ac:dyDescent="0.35">
      <c r="A79" s="59" t="s">
        <v>375</v>
      </c>
      <c r="B79" s="19">
        <v>0</v>
      </c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data'!A:F,5,FALSE)*10^3</f>
        <v>0</v>
      </c>
      <c r="F79" s="17">
        <f>VLOOKUP(A79,'Other data'!A:F,4,FALSE)*10^3</f>
        <v>0</v>
      </c>
      <c r="G79" s="48"/>
      <c r="H79" s="41">
        <f t="shared" si="4"/>
        <v>0</v>
      </c>
      <c r="I79" s="41">
        <f t="shared" si="5"/>
        <v>0</v>
      </c>
      <c r="K79" s="60" t="s">
        <v>415</v>
      </c>
      <c r="L79" s="20">
        <v>20955152</v>
      </c>
    </row>
    <row r="80" spans="1:12" x14ac:dyDescent="0.35">
      <c r="A80" s="59" t="s">
        <v>377</v>
      </c>
      <c r="B80" s="19">
        <v>0</v>
      </c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data'!A:F,5,FALSE)*10^3</f>
        <v>0</v>
      </c>
      <c r="F80" s="17">
        <f>VLOOKUP(A80,'Other data'!A:F,4,FALSE)*10^3</f>
        <v>0</v>
      </c>
      <c r="G80" s="48"/>
      <c r="H80" s="41">
        <f t="shared" si="4"/>
        <v>0</v>
      </c>
      <c r="I80" s="41">
        <f t="shared" si="5"/>
        <v>0</v>
      </c>
      <c r="K80" s="59" t="s">
        <v>417</v>
      </c>
      <c r="L80" s="20">
        <v>622067</v>
      </c>
    </row>
    <row r="81" spans="1:12" x14ac:dyDescent="0.35">
      <c r="A81" s="59" t="s">
        <v>381</v>
      </c>
      <c r="B81" s="19">
        <v>0</v>
      </c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data'!A:F,5,FALSE)*10^3</f>
        <v>0</v>
      </c>
      <c r="F81" s="17">
        <f>VLOOKUP(A81,'Other data'!A:F,4,FALSE)*10^3</f>
        <v>0</v>
      </c>
      <c r="G81" s="48"/>
      <c r="H81" s="41">
        <f t="shared" si="4"/>
        <v>0</v>
      </c>
      <c r="I81" s="41">
        <f t="shared" si="5"/>
        <v>0</v>
      </c>
      <c r="K81" s="59" t="s">
        <v>405</v>
      </c>
      <c r="L81" s="20">
        <v>14961217</v>
      </c>
    </row>
    <row r="82" spans="1:12" x14ac:dyDescent="0.35">
      <c r="A82" s="59" t="s">
        <v>385</v>
      </c>
      <c r="B82" s="19">
        <f t="shared" si="6"/>
        <v>237411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data'!A:F,5,FALSE)*10^3</f>
        <v>37559433</v>
      </c>
      <c r="F82" s="17">
        <f>VLOOKUP(A82,'Other data'!A:F,4,FALSE)*10^3</f>
        <v>37561865</v>
      </c>
      <c r="G82" s="48">
        <f t="shared" si="7"/>
        <v>4.9776643592596836E-4</v>
      </c>
      <c r="H82" s="41">
        <f t="shared" si="4"/>
        <v>18695.825099810201</v>
      </c>
      <c r="I82" s="41">
        <f t="shared" si="5"/>
        <v>18697.035667782373</v>
      </c>
      <c r="K82" s="59" t="s">
        <v>421</v>
      </c>
      <c r="L82" s="20">
        <v>1119718</v>
      </c>
    </row>
    <row r="83" spans="1:12" x14ac:dyDescent="0.35">
      <c r="A83" s="60" t="s">
        <v>387</v>
      </c>
      <c r="B83" s="19">
        <f t="shared" si="6"/>
        <v>0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data'!A:F,5,FALSE)*10^3</f>
        <v>384381</v>
      </c>
      <c r="F83" s="17">
        <f>VLOOKUP(A83,'Other data'!A:F,4,FALSE)*10^3</f>
        <v>755312</v>
      </c>
      <c r="G83" s="48">
        <f t="shared" si="7"/>
        <v>0</v>
      </c>
      <c r="H83" s="41">
        <f t="shared" si="4"/>
        <v>0</v>
      </c>
      <c r="I83" s="41">
        <f t="shared" si="5"/>
        <v>0</v>
      </c>
      <c r="K83" s="60" t="s">
        <v>423</v>
      </c>
      <c r="L83" s="20">
        <v>1261935</v>
      </c>
    </row>
    <row r="84" spans="1:12" x14ac:dyDescent="0.35">
      <c r="A84" s="59" t="s">
        <v>389</v>
      </c>
      <c r="B84" s="19">
        <f t="shared" si="6"/>
        <v>0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data'!A:F,5,FALSE)*10^3</f>
        <v>395426.00000000006</v>
      </c>
      <c r="F84" s="17">
        <f>VLOOKUP(A84,'Other data'!A:F,4,FALSE)*10^3</f>
        <v>395426.00000000006</v>
      </c>
      <c r="G84" s="48">
        <f t="shared" si="7"/>
        <v>0</v>
      </c>
      <c r="H84" s="41">
        <f t="shared" si="4"/>
        <v>0</v>
      </c>
      <c r="I84" s="41">
        <f t="shared" si="5"/>
        <v>0</v>
      </c>
      <c r="K84" s="59" t="s">
        <v>425</v>
      </c>
      <c r="L84" s="20">
        <v>0</v>
      </c>
    </row>
    <row r="85" spans="1:12" x14ac:dyDescent="0.35">
      <c r="A85" s="60" t="s">
        <v>391</v>
      </c>
      <c r="B85" s="19">
        <f t="shared" si="6"/>
        <v>1667867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data'!A:F,5,FALSE)*10^3</f>
        <v>22500000</v>
      </c>
      <c r="F85" s="17">
        <f>VLOOKUP(A85,'Other data'!A:F,4,FALSE)*10^3</f>
        <v>239500000</v>
      </c>
      <c r="G85" s="48">
        <f t="shared" si="7"/>
        <v>1.2130661033728E-3</v>
      </c>
      <c r="H85" s="41">
        <f t="shared" si="4"/>
        <v>27293.987325888</v>
      </c>
      <c r="I85" s="41">
        <f t="shared" si="5"/>
        <v>290529.33175778558</v>
      </c>
      <c r="K85" s="60" t="s">
        <v>431</v>
      </c>
      <c r="L85" s="20">
        <v>557526</v>
      </c>
    </row>
    <row r="86" spans="1:12" x14ac:dyDescent="0.35">
      <c r="A86" s="59" t="s">
        <v>393</v>
      </c>
      <c r="B86" s="19">
        <f t="shared" si="6"/>
        <v>39426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data'!A:F,5,FALSE)*10^3</f>
        <v>10125700</v>
      </c>
      <c r="F86" s="17">
        <f>VLOOKUP(A86,'Other data'!A:F,4,FALSE)*10^3</f>
        <v>18749700</v>
      </c>
      <c r="G86" s="48">
        <f t="shared" si="7"/>
        <v>1.2561604129793984E-4</v>
      </c>
      <c r="H86" s="41">
        <f t="shared" si="4"/>
        <v>1271.9503493705495</v>
      </c>
      <c r="I86" s="41">
        <f t="shared" si="5"/>
        <v>2355.2630895239827</v>
      </c>
      <c r="K86" s="60" t="s">
        <v>435</v>
      </c>
      <c r="L86" s="20">
        <v>508593</v>
      </c>
    </row>
    <row r="87" spans="1:12" x14ac:dyDescent="0.35">
      <c r="A87" s="60" t="s">
        <v>395</v>
      </c>
      <c r="B87" s="19">
        <f t="shared" si="6"/>
        <v>654761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data'!A:F,5,FALSE)*10^3</f>
        <v>6600000</v>
      </c>
      <c r="F87" s="17">
        <f>VLOOKUP(A87,'Other data'!A:F,4,FALSE)*10^3</f>
        <v>70900000</v>
      </c>
      <c r="G87" s="48">
        <f t="shared" si="7"/>
        <v>1.0031778977373394E-3</v>
      </c>
      <c r="H87" s="41">
        <f t="shared" si="4"/>
        <v>6620.9741250664401</v>
      </c>
      <c r="I87" s="41">
        <f t="shared" si="5"/>
        <v>71125.312949577361</v>
      </c>
      <c r="K87" s="60" t="s">
        <v>439</v>
      </c>
      <c r="L87" s="20">
        <v>1126013</v>
      </c>
    </row>
    <row r="88" spans="1:12" x14ac:dyDescent="0.35">
      <c r="A88" s="60" t="s">
        <v>403</v>
      </c>
      <c r="B88" s="19">
        <f t="shared" si="6"/>
        <v>330658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data'!A:F,5,FALSE)*10^3</f>
        <v>3738714.0000000005</v>
      </c>
      <c r="F88" s="17">
        <f>VLOOKUP(A88,'Other data'!A:F,4,FALSE)*10^3</f>
        <v>3738714.0000000005</v>
      </c>
      <c r="G88" s="48">
        <f t="shared" si="7"/>
        <v>9.89391923161052E-4</v>
      </c>
      <c r="H88" s="41">
        <f t="shared" si="4"/>
        <v>3699.0534346091499</v>
      </c>
      <c r="I88" s="41">
        <f t="shared" si="5"/>
        <v>3699.0534346091499</v>
      </c>
      <c r="K88" s="59" t="s">
        <v>441</v>
      </c>
      <c r="L88" s="20">
        <v>0</v>
      </c>
    </row>
    <row r="89" spans="1:12" x14ac:dyDescent="0.35">
      <c r="A89" s="60" t="s">
        <v>407</v>
      </c>
      <c r="B89" s="19">
        <f t="shared" si="6"/>
        <v>0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data'!A:F,5,FALSE)*10^3</f>
        <v>7809890</v>
      </c>
      <c r="F89" s="17">
        <f>VLOOKUP(A89,'Other data'!A:F,4,FALSE)*10^3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443</v>
      </c>
      <c r="L89" s="20">
        <v>895268</v>
      </c>
    </row>
    <row r="90" spans="1:12" x14ac:dyDescent="0.35">
      <c r="A90" s="59" t="s">
        <v>409</v>
      </c>
      <c r="B90" s="19">
        <f t="shared" si="6"/>
        <v>0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data'!A:F,5,FALSE)*10^3</f>
        <v>560451</v>
      </c>
      <c r="F90" s="17">
        <f>VLOOKUP(A90,'Other data'!A:F,4,FALSE)*10^3</f>
        <v>560451</v>
      </c>
      <c r="G90" s="48">
        <f t="shared" si="7"/>
        <v>0</v>
      </c>
      <c r="H90" s="41">
        <f t="shared" si="4"/>
        <v>0</v>
      </c>
      <c r="I90" s="41">
        <f t="shared" si="5"/>
        <v>0</v>
      </c>
      <c r="K90" s="59" t="s">
        <v>445</v>
      </c>
      <c r="L90" s="20">
        <v>6280400</v>
      </c>
    </row>
    <row r="91" spans="1:12" x14ac:dyDescent="0.35">
      <c r="A91" s="60" t="s">
        <v>411</v>
      </c>
      <c r="B91" s="19">
        <f t="shared" si="6"/>
        <v>1270138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data'!A:F,5,FALSE)*10^3</f>
        <v>616420.00000000012</v>
      </c>
      <c r="F91" s="17">
        <f>VLOOKUP(A91,'Other data'!A:F,4,FALSE)*10^3</f>
        <v>616420.00000000012</v>
      </c>
      <c r="G91" s="48">
        <f t="shared" si="7"/>
        <v>3.2725619264904774E-3</v>
      </c>
      <c r="H91" s="41">
        <f t="shared" si="4"/>
        <v>2017.2726227272606</v>
      </c>
      <c r="I91" s="41">
        <f t="shared" si="5"/>
        <v>2017.2726227272606</v>
      </c>
      <c r="K91" s="60" t="s">
        <v>447</v>
      </c>
      <c r="L91" s="20">
        <v>2134292</v>
      </c>
    </row>
    <row r="92" spans="1:12" x14ac:dyDescent="0.35">
      <c r="A92" s="60" t="s">
        <v>419</v>
      </c>
      <c r="B92" s="19">
        <f t="shared" si="6"/>
        <v>0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data'!A:F,5,FALSE)*10^3</f>
        <v>713781</v>
      </c>
      <c r="F92" s="17">
        <f>VLOOKUP(A92,'Other data'!A:F,4,FALSE)*10^3</f>
        <v>713781</v>
      </c>
      <c r="G92" s="48">
        <f t="shared" si="7"/>
        <v>0</v>
      </c>
      <c r="H92" s="41">
        <f t="shared" si="4"/>
        <v>0</v>
      </c>
      <c r="I92" s="41">
        <f t="shared" si="5"/>
        <v>0</v>
      </c>
      <c r="K92" s="59" t="s">
        <v>449</v>
      </c>
      <c r="L92" s="20">
        <v>568934</v>
      </c>
    </row>
    <row r="93" spans="1:12" x14ac:dyDescent="0.35">
      <c r="A93" s="60" t="s">
        <v>413</v>
      </c>
      <c r="B93" s="19">
        <v>0</v>
      </c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data'!A:F,5,FALSE)*10^3</f>
        <v>0</v>
      </c>
      <c r="F93" s="17">
        <f>VLOOKUP(A93,'Other data'!A:F,4,FALSE)*10^3</f>
        <v>0</v>
      </c>
      <c r="G93" s="48"/>
      <c r="H93" s="41">
        <f t="shared" si="4"/>
        <v>0</v>
      </c>
      <c r="I93" s="41">
        <f t="shared" si="5"/>
        <v>0</v>
      </c>
      <c r="K93" s="60" t="s">
        <v>455</v>
      </c>
      <c r="L93" s="20">
        <v>39958734</v>
      </c>
    </row>
    <row r="94" spans="1:12" x14ac:dyDescent="0.35">
      <c r="A94" s="60" t="s">
        <v>415</v>
      </c>
      <c r="B94" s="19">
        <f t="shared" si="6"/>
        <v>20955152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data'!A:F,5,FALSE)*10^3</f>
        <v>4139710</v>
      </c>
      <c r="F94" s="17">
        <f>VLOOKUP(A94,'Other data'!A:F,4,FALSE)*10^3</f>
        <v>5873170</v>
      </c>
      <c r="G94" s="48">
        <f t="shared" si="7"/>
        <v>2.5256970154201197E-2</v>
      </c>
      <c r="H94" s="41">
        <f t="shared" si="4"/>
        <v>104556.53191704824</v>
      </c>
      <c r="I94" s="41">
        <f t="shared" si="5"/>
        <v>148338.47940054984</v>
      </c>
      <c r="K94" s="59" t="s">
        <v>457</v>
      </c>
      <c r="L94" s="20">
        <v>487700</v>
      </c>
    </row>
    <row r="95" spans="1:12" x14ac:dyDescent="0.35">
      <c r="A95" s="59" t="s">
        <v>417</v>
      </c>
      <c r="B95" s="19">
        <f t="shared" si="6"/>
        <v>622067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data'!A:F,5,FALSE)*10^3</f>
        <v>47902354.999999985</v>
      </c>
      <c r="F95" s="17">
        <f>VLOOKUP(A95,'Other data'!A:F,4,FALSE)*10^3</f>
        <v>491186355</v>
      </c>
      <c r="G95" s="48">
        <f t="shared" si="7"/>
        <v>2.8342821067439557E-5</v>
      </c>
      <c r="H95" s="41">
        <f t="shared" si="4"/>
        <v>1357.6878764739681</v>
      </c>
      <c r="I95" s="41">
        <f t="shared" si="5"/>
        <v>13921.606970532845</v>
      </c>
      <c r="K95" s="60" t="s">
        <v>459</v>
      </c>
      <c r="L95" s="20">
        <v>262291</v>
      </c>
    </row>
    <row r="96" spans="1:12" x14ac:dyDescent="0.35">
      <c r="A96" s="59" t="s">
        <v>405</v>
      </c>
      <c r="B96" s="19">
        <f t="shared" si="6"/>
        <v>14961217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data'!A:F,5,FALSE)*10^3</f>
        <v>4049398.9999999977</v>
      </c>
      <c r="F96" s="17">
        <f>VLOOKUP(A96,'Other data'!A:F,4,FALSE)*10^3</f>
        <v>45554598</v>
      </c>
      <c r="G96" s="48">
        <f t="shared" si="7"/>
        <v>2.8564350795330716E-3</v>
      </c>
      <c r="H96" s="41">
        <f t="shared" si="4"/>
        <v>11566.845354626133</v>
      </c>
      <c r="I96" s="41">
        <f t="shared" si="5"/>
        <v>130123.7517612271</v>
      </c>
      <c r="K96" s="59" t="s">
        <v>461</v>
      </c>
      <c r="L96" s="20">
        <v>54709199</v>
      </c>
    </row>
    <row r="97" spans="1:12" x14ac:dyDescent="0.35">
      <c r="A97" s="59" t="s">
        <v>421</v>
      </c>
      <c r="B97" s="19">
        <f t="shared" si="6"/>
        <v>1119718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data'!A:F,5,FALSE)*10^3</f>
        <v>31200000</v>
      </c>
      <c r="F97" s="17">
        <f>VLOOKUP(A97,'Other data'!A:F,4,FALSE)*10^3</f>
        <v>385200000</v>
      </c>
      <c r="G97" s="48">
        <f t="shared" si="7"/>
        <v>1.7879470363538776E-3</v>
      </c>
      <c r="H97" s="41">
        <f t="shared" si="4"/>
        <v>55783.947534240979</v>
      </c>
      <c r="I97" s="41">
        <f t="shared" si="5"/>
        <v>688717.19840351364</v>
      </c>
      <c r="K97" s="60" t="s">
        <v>463</v>
      </c>
      <c r="L97" s="20">
        <v>5880796</v>
      </c>
    </row>
    <row r="98" spans="1:12" x14ac:dyDescent="0.35">
      <c r="A98" s="60" t="s">
        <v>423</v>
      </c>
      <c r="B98" s="19">
        <f t="shared" si="6"/>
        <v>1261935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data'!A:F,5,FALSE)*10^3</f>
        <v>3350144</v>
      </c>
      <c r="F98" s="17">
        <f>VLOOKUP(A98,'Other data'!A:F,4,FALSE)*10^3</f>
        <v>165350144</v>
      </c>
      <c r="G98" s="48">
        <f t="shared" si="7"/>
        <v>4.9130961681975371E-3</v>
      </c>
      <c r="H98" s="41">
        <f t="shared" si="4"/>
        <v>16459.57964930997</v>
      </c>
      <c r="I98" s="41">
        <f t="shared" si="5"/>
        <v>812381.15889731096</v>
      </c>
      <c r="K98" s="60" t="s">
        <v>467</v>
      </c>
      <c r="L98" s="94">
        <v>301110</v>
      </c>
    </row>
    <row r="99" spans="1:12" x14ac:dyDescent="0.35">
      <c r="A99" s="59" t="s">
        <v>425</v>
      </c>
      <c r="B99" s="19">
        <f t="shared" si="6"/>
        <v>0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data'!A:F,5,FALSE)*10^3</f>
        <v>1984000</v>
      </c>
      <c r="F99" s="17">
        <f>VLOOKUP(A99,'Other data'!A:F,4,FALSE)*10^3</f>
        <v>1984000</v>
      </c>
      <c r="G99" s="48">
        <f t="shared" si="7"/>
        <v>0</v>
      </c>
      <c r="H99" s="41">
        <f t="shared" si="4"/>
        <v>0</v>
      </c>
      <c r="I99" s="41">
        <f t="shared" si="5"/>
        <v>0</v>
      </c>
      <c r="K99" s="60" t="s">
        <v>471</v>
      </c>
      <c r="L99" s="20">
        <v>889602</v>
      </c>
    </row>
    <row r="100" spans="1:12" x14ac:dyDescent="0.35">
      <c r="A100" s="60" t="s">
        <v>431</v>
      </c>
      <c r="B100" s="19">
        <f t="shared" si="6"/>
        <v>557526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data'!A:F,5,FALSE)*10^3</f>
        <v>2868611</v>
      </c>
      <c r="F100" s="17">
        <f>VLOOKUP(A100,'Other data'!A:F,4,FALSE)*10^3</f>
        <v>2868611</v>
      </c>
      <c r="G100" s="48">
        <f t="shared" si="7"/>
        <v>6.7743161741185313E-4</v>
      </c>
      <c r="H100" s="41">
        <f t="shared" si="4"/>
        <v>1943.2877894554333</v>
      </c>
      <c r="I100" s="41">
        <f t="shared" si="5"/>
        <v>1943.2877894554333</v>
      </c>
      <c r="K100" s="59" t="s">
        <v>473</v>
      </c>
      <c r="L100" s="20">
        <v>518770</v>
      </c>
    </row>
    <row r="101" spans="1:12" x14ac:dyDescent="0.35">
      <c r="A101" s="60" t="s">
        <v>435</v>
      </c>
      <c r="B101" s="19">
        <f t="shared" si="6"/>
        <v>508593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data'!A:F,5,FALSE)*10^3</f>
        <v>85500000</v>
      </c>
      <c r="F101" s="17">
        <f>VLOOKUP(A101,'Other data'!A:F,4,FALSE)*10^3</f>
        <v>107600000</v>
      </c>
      <c r="G101" s="48">
        <f t="shared" si="7"/>
        <v>6.8235776386156306E-4</v>
      </c>
      <c r="H101" s="41">
        <f t="shared" si="4"/>
        <v>58341.588810163645</v>
      </c>
      <c r="I101" s="41">
        <f t="shared" si="5"/>
        <v>73421.695391504181</v>
      </c>
      <c r="K101" s="60" t="s">
        <v>475</v>
      </c>
      <c r="L101" s="20">
        <v>11907282</v>
      </c>
    </row>
    <row r="102" spans="1:12" x14ac:dyDescent="0.35">
      <c r="A102" s="60" t="s">
        <v>439</v>
      </c>
      <c r="B102" s="19">
        <f t="shared" si="6"/>
        <v>1126013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data'!A:F,5,FALSE)*10^3</f>
        <v>1884000</v>
      </c>
      <c r="F102" s="17">
        <f>VLOOKUP(A102,'Other data'!A:F,4,FALSE)*10^3</f>
        <v>36733000</v>
      </c>
      <c r="G102" s="48">
        <f t="shared" si="7"/>
        <v>6.9794679749838261E-4</v>
      </c>
      <c r="H102" s="41">
        <f t="shared" si="4"/>
        <v>1314.9317664869529</v>
      </c>
      <c r="I102" s="41">
        <f t="shared" si="5"/>
        <v>25637.679712508088</v>
      </c>
      <c r="K102" s="60" t="s">
        <v>479</v>
      </c>
      <c r="L102" s="20">
        <v>1075056</v>
      </c>
    </row>
    <row r="103" spans="1:12" x14ac:dyDescent="0.35">
      <c r="A103" s="59" t="s">
        <v>441</v>
      </c>
      <c r="B103" s="19">
        <f t="shared" si="6"/>
        <v>0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data'!A:F,5,FALSE)*10^3</f>
        <v>238196</v>
      </c>
      <c r="F103" s="17">
        <f>VLOOKUP(A103,'Other data'!A:F,4,FALSE)*10^3</f>
        <v>238196</v>
      </c>
      <c r="G103" s="48">
        <f t="shared" si="7"/>
        <v>0</v>
      </c>
      <c r="H103" s="41">
        <f t="shared" si="4"/>
        <v>0</v>
      </c>
      <c r="I103" s="41">
        <f t="shared" si="5"/>
        <v>0</v>
      </c>
      <c r="K103" s="60" t="s">
        <v>483</v>
      </c>
      <c r="L103" s="20">
        <v>743672</v>
      </c>
    </row>
    <row r="104" spans="1:12" x14ac:dyDescent="0.35">
      <c r="A104" s="60" t="s">
        <v>443</v>
      </c>
      <c r="B104" s="19">
        <f t="shared" si="6"/>
        <v>895268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data'!A:F,5,FALSE)*10^3</f>
        <v>7428409</v>
      </c>
      <c r="F104" s="17">
        <f>VLOOKUP(A104,'Other data'!A:F,4,FALSE)*10^3</f>
        <v>74077706</v>
      </c>
      <c r="G104" s="48">
        <f t="shared" si="7"/>
        <v>8.5834845242785591E-4</v>
      </c>
      <c r="H104" s="41">
        <f t="shared" si="4"/>
        <v>6376.163369151157</v>
      </c>
      <c r="I104" s="41">
        <f t="shared" si="5"/>
        <v>63584.484304505699</v>
      </c>
      <c r="K104" s="59" t="s">
        <v>485</v>
      </c>
      <c r="L104" s="20">
        <v>0</v>
      </c>
    </row>
    <row r="105" spans="1:12" x14ac:dyDescent="0.35">
      <c r="A105" s="59" t="s">
        <v>445</v>
      </c>
      <c r="B105" s="19">
        <f t="shared" si="6"/>
        <v>6280400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data'!A:F,5,FALSE)*10^3</f>
        <v>59000000</v>
      </c>
      <c r="F105" s="17">
        <f>VLOOKUP(A105,'Other data'!A:F,4,FALSE)*10^3</f>
        <v>1262750000</v>
      </c>
      <c r="G105" s="48">
        <f t="shared" si="7"/>
        <v>6.037621660059455E-2</v>
      </c>
      <c r="H105" s="41">
        <f t="shared" si="4"/>
        <v>3562196.7794350786</v>
      </c>
      <c r="I105" s="41">
        <f t="shared" si="5"/>
        <v>76240067.512400761</v>
      </c>
      <c r="K105" s="60" t="s">
        <v>487</v>
      </c>
      <c r="L105" s="20">
        <v>53938</v>
      </c>
    </row>
    <row r="106" spans="1:12" x14ac:dyDescent="0.35">
      <c r="A106" s="60" t="s">
        <v>447</v>
      </c>
      <c r="B106" s="19">
        <f t="shared" si="6"/>
        <v>2134292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data'!A:F,5,FALSE)*10^3</f>
        <v>85111460.999999985</v>
      </c>
      <c r="F106" s="17">
        <f>VLOOKUP(A106,'Other data'!A:F,4,FALSE)*10^3</f>
        <v>123629261.99999999</v>
      </c>
      <c r="G106" s="48">
        <f t="shared" si="7"/>
        <v>1.0900304575280542E-3</v>
      </c>
      <c r="H106" s="41">
        <f t="shared" si="4"/>
        <v>92774.084774711126</v>
      </c>
      <c r="I106" s="41">
        <f t="shared" si="5"/>
        <v>134759.66102171567</v>
      </c>
      <c r="K106" s="60" t="s">
        <v>491</v>
      </c>
      <c r="L106" s="20">
        <v>845755</v>
      </c>
    </row>
    <row r="107" spans="1:12" x14ac:dyDescent="0.35">
      <c r="A107" s="59" t="s">
        <v>449</v>
      </c>
      <c r="B107" s="19">
        <f t="shared" si="6"/>
        <v>568934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data'!A:F,5,FALSE)*10^3</f>
        <v>1287610.0000000002</v>
      </c>
      <c r="F107" s="17">
        <f>VLOOKUP(A107,'Other data'!A:F,4,FALSE)*10^3</f>
        <v>1287610.0000000002</v>
      </c>
      <c r="G107" s="48">
        <f t="shared" si="7"/>
        <v>3.0390675397193485E-4</v>
      </c>
      <c r="H107" s="41">
        <f t="shared" si="4"/>
        <v>391.31337548180312</v>
      </c>
      <c r="I107" s="41">
        <f t="shared" si="5"/>
        <v>391.31337548180312</v>
      </c>
      <c r="K107" s="59" t="s">
        <v>493</v>
      </c>
      <c r="L107" s="20">
        <v>62550</v>
      </c>
    </row>
    <row r="108" spans="1:12" x14ac:dyDescent="0.35">
      <c r="A108" s="59" t="s">
        <v>451</v>
      </c>
      <c r="B108" s="19">
        <v>0</v>
      </c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data'!A:F,5,FALSE)*10^3</f>
        <v>0</v>
      </c>
      <c r="F108" s="17">
        <f>VLOOKUP(A108,'Other data'!A:F,4,FALSE)*10^3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495</v>
      </c>
      <c r="L108" s="20">
        <v>2411800</v>
      </c>
    </row>
    <row r="109" spans="1:12" x14ac:dyDescent="0.35">
      <c r="A109" s="60" t="s">
        <v>455</v>
      </c>
      <c r="B109" s="19">
        <f t="shared" si="6"/>
        <v>39958734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data'!A:F,5,FALSE)*10^3</f>
        <v>34875880.999999993</v>
      </c>
      <c r="F109" s="17">
        <f>VLOOKUP(A109,'Other data'!A:F,4,FALSE)*10^3</f>
        <v>177875881</v>
      </c>
      <c r="G109" s="48">
        <f t="shared" si="7"/>
        <v>2.4143866503983542E-2</v>
      </c>
      <c r="H109" s="41">
        <f t="shared" si="4"/>
        <v>842038.61507281591</v>
      </c>
      <c r="I109" s="41">
        <f t="shared" si="5"/>
        <v>4294611.5251424629</v>
      </c>
      <c r="K109" s="59" t="s">
        <v>497</v>
      </c>
      <c r="L109" s="20">
        <v>3784299</v>
      </c>
    </row>
    <row r="110" spans="1:12" x14ac:dyDescent="0.35">
      <c r="A110" s="59" t="s">
        <v>457</v>
      </c>
      <c r="B110" s="19">
        <f t="shared" si="6"/>
        <v>487700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data'!A:F,5,FALSE)*10^3</f>
        <v>534280</v>
      </c>
      <c r="F110" s="17">
        <f>VLOOKUP(A110,'Other data'!A:F,4,FALSE)*10^3</f>
        <v>534280</v>
      </c>
      <c r="G110" s="48">
        <f t="shared" si="7"/>
        <v>5.8982552581411023E-4</v>
      </c>
      <c r="H110" s="41">
        <f t="shared" si="4"/>
        <v>315.1319819319628</v>
      </c>
      <c r="I110" s="41">
        <f t="shared" si="5"/>
        <v>315.1319819319628</v>
      </c>
      <c r="K110" s="61" t="s">
        <v>499</v>
      </c>
      <c r="L110" s="20">
        <v>831437</v>
      </c>
    </row>
    <row r="111" spans="1:12" x14ac:dyDescent="0.35">
      <c r="A111" s="60" t="s">
        <v>459</v>
      </c>
      <c r="B111" s="19">
        <f t="shared" si="6"/>
        <v>262291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data'!A:F,5,FALSE)*10^3</f>
        <v>11700000</v>
      </c>
      <c r="F111" s="17">
        <f>VLOOKUP(A111,'Other data'!A:F,4,FALSE)*10^3</f>
        <v>44300000</v>
      </c>
      <c r="G111" s="48">
        <f t="shared" si="7"/>
        <v>6.3643940713513098E-4</v>
      </c>
      <c r="H111" s="41">
        <f t="shared" si="4"/>
        <v>7446.3410634810325</v>
      </c>
      <c r="I111" s="41">
        <f t="shared" si="5"/>
        <v>28194.265736086301</v>
      </c>
    </row>
    <row r="112" spans="1:12" x14ac:dyDescent="0.35">
      <c r="A112" s="59" t="s">
        <v>461</v>
      </c>
      <c r="B112" s="19">
        <f t="shared" si="6"/>
        <v>54709199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data'!A:F,5,FALSE)*10^3</f>
        <v>23246029.000000004</v>
      </c>
      <c r="F112" s="17">
        <f>VLOOKUP(A112,'Other data'!A:F,4,FALSE)*10^3</f>
        <v>26764869.000000004</v>
      </c>
      <c r="G112" s="48">
        <f t="shared" si="7"/>
        <v>2.5526940545583854E-2</v>
      </c>
      <c r="H112" s="41">
        <f t="shared" si="4"/>
        <v>593400.0002039182</v>
      </c>
      <c r="I112" s="41">
        <f t="shared" si="5"/>
        <v>683225.21967334044</v>
      </c>
    </row>
    <row r="113" spans="1:9" x14ac:dyDescent="0.35">
      <c r="A113" s="60" t="s">
        <v>463</v>
      </c>
      <c r="B113" s="19">
        <f t="shared" si="6"/>
        <v>5880796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data'!A:F,5,FALSE)*10^3</f>
        <v>2932000</v>
      </c>
      <c r="F113" s="17">
        <f>VLOOKUP(A113,'Other data'!A:F,4,FALSE)*10^3</f>
        <v>72355000</v>
      </c>
      <c r="G113" s="48">
        <f t="shared" si="7"/>
        <v>9.0714339873549273E-3</v>
      </c>
      <c r="H113" s="41">
        <f t="shared" si="4"/>
        <v>26597.444450924646</v>
      </c>
      <c r="I113" s="41">
        <f t="shared" si="5"/>
        <v>656363.60615506582</v>
      </c>
    </row>
    <row r="114" spans="1:9" x14ac:dyDescent="0.35">
      <c r="A114" s="60" t="s">
        <v>465</v>
      </c>
      <c r="B114" s="19">
        <v>0</v>
      </c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data'!A:F,5,FALSE)*10^3</f>
        <v>0</v>
      </c>
      <c r="F114" s="17">
        <f>VLOOKUP(A114,'Other data'!A:F,4,FALSE)*10^3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19">
        <f t="shared" si="6"/>
        <v>301110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data'!A:F,5,FALSE)*10^3</f>
        <v>0</v>
      </c>
      <c r="F115" s="17">
        <f>VLOOKUP(A115,'Other data'!A:F,4,FALSE)*10^3</f>
        <v>171816</v>
      </c>
      <c r="G115" s="48">
        <f t="shared" si="7"/>
        <v>1.8117594211098755E-3</v>
      </c>
      <c r="H115" s="41">
        <f t="shared" si="4"/>
        <v>0</v>
      </c>
      <c r="I115" s="41">
        <f t="shared" si="5"/>
        <v>311.28925669741437</v>
      </c>
    </row>
    <row r="116" spans="1:9" x14ac:dyDescent="0.35">
      <c r="A116" s="60" t="s">
        <v>471</v>
      </c>
      <c r="B116" s="19">
        <f t="shared" si="6"/>
        <v>889602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data'!A:F,5,FALSE)*10^3</f>
        <v>39360000</v>
      </c>
      <c r="F116" s="17">
        <f>VLOOKUP(A116,'Other data'!A:F,4,FALSE)*10^3</f>
        <v>488360000</v>
      </c>
      <c r="G116" s="48">
        <f t="shared" si="7"/>
        <v>3.0134886307400387E-4</v>
      </c>
      <c r="H116" s="41">
        <f t="shared" si="4"/>
        <v>11861.091250592792</v>
      </c>
      <c r="I116" s="41">
        <f t="shared" si="5"/>
        <v>147166.73077082052</v>
      </c>
    </row>
    <row r="117" spans="1:9" x14ac:dyDescent="0.35">
      <c r="A117" s="59" t="s">
        <v>473</v>
      </c>
      <c r="B117" s="19">
        <f t="shared" si="6"/>
        <v>518770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data'!A:F,5,FALSE)*10^3</f>
        <v>3012770</v>
      </c>
      <c r="F117" s="17">
        <f>VLOOKUP(A117,'Other data'!A:F,4,FALSE)*10^3</f>
        <v>3012770</v>
      </c>
      <c r="G117" s="48">
        <f t="shared" si="7"/>
        <v>1.4911672520068018E-3</v>
      </c>
      <c r="H117" s="41">
        <f t="shared" si="4"/>
        <v>4492.5439618285318</v>
      </c>
      <c r="I117" s="41">
        <f t="shared" si="5"/>
        <v>4492.5439618285318</v>
      </c>
    </row>
    <row r="118" spans="1:9" x14ac:dyDescent="0.35">
      <c r="A118" s="60" t="s">
        <v>475</v>
      </c>
      <c r="B118" s="19">
        <f t="shared" si="6"/>
        <v>11907282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data'!A:F,5,FALSE)*10^3</f>
        <v>10247622</v>
      </c>
      <c r="F118" s="17">
        <f>VLOOKUP(A118,'Other data'!A:F,4,FALSE)*10^3</f>
        <v>13871591.999999998</v>
      </c>
      <c r="G118" s="48">
        <f t="shared" si="7"/>
        <v>1.8919021206248908E-2</v>
      </c>
      <c r="H118" s="41">
        <f t="shared" si="4"/>
        <v>193874.97793162285</v>
      </c>
      <c r="I118" s="41">
        <f t="shared" si="5"/>
        <v>262436.94321243267</v>
      </c>
    </row>
    <row r="119" spans="1:9" x14ac:dyDescent="0.35">
      <c r="A119" s="60" t="s">
        <v>477</v>
      </c>
      <c r="B119" s="19">
        <v>0</v>
      </c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data'!A:F,5,FALSE)*10^3</f>
        <v>0</v>
      </c>
      <c r="F119" s="17">
        <f>VLOOKUP(A119,'Other data'!A:F,4,FALSE)*10^3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19">
        <f t="shared" si="6"/>
        <v>1075056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data'!A:F,5,FALSE)*10^3</f>
        <v>32328000</v>
      </c>
      <c r="F120" s="17">
        <f>VLOOKUP(A120,'Other data'!A:F,4,FALSE)*10^3</f>
        <v>32328000</v>
      </c>
      <c r="G120" s="48">
        <f t="shared" si="7"/>
        <v>2.3936995703954804E-3</v>
      </c>
      <c r="H120" s="41">
        <f t="shared" si="4"/>
        <v>77383.519711745088</v>
      </c>
      <c r="I120" s="41">
        <f t="shared" si="5"/>
        <v>77383.519711745088</v>
      </c>
    </row>
    <row r="121" spans="1:9" x14ac:dyDescent="0.35">
      <c r="A121" s="60" t="s">
        <v>481</v>
      </c>
      <c r="B121" s="19">
        <v>0</v>
      </c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data'!A:F,5,FALSE)*10^3</f>
        <v>0</v>
      </c>
      <c r="F121" s="17">
        <f>VLOOKUP(A121,'Other data'!A:F,4,FALSE)*10^3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19">
        <f t="shared" si="6"/>
        <v>743672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data'!A:F,5,FALSE)*10^3</f>
        <v>824207.00000000035</v>
      </c>
      <c r="F122" s="17">
        <f>VLOOKUP(A122,'Other data'!A:F,4,FALSE)*10^3</f>
        <v>12506707</v>
      </c>
      <c r="G122" s="48">
        <f t="shared" si="7"/>
        <v>3.5427921112227883E-3</v>
      </c>
      <c r="H122" s="41">
        <f t="shared" si="4"/>
        <v>2919.9940576146018</v>
      </c>
      <c r="I122" s="41">
        <f t="shared" si="5"/>
        <v>44308.662896974827</v>
      </c>
    </row>
    <row r="123" spans="1:9" x14ac:dyDescent="0.35">
      <c r="A123" s="59" t="s">
        <v>485</v>
      </c>
      <c r="B123" s="19">
        <f t="shared" si="6"/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data'!A:F,5,FALSE)*10^3</f>
        <v>0</v>
      </c>
      <c r="F123" s="17">
        <f>VLOOKUP(A123,'Other data'!A:F,4,FALSE)*10^3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19">
        <f t="shared" si="6"/>
        <v>53938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data'!A:F,5,FALSE)*10^3</f>
        <v>95005240</v>
      </c>
      <c r="F124" s="17">
        <f>VLOOKUP(A124,'Other data'!A:F,4,FALSE)*10^3</f>
        <v>97366670</v>
      </c>
      <c r="G124" s="48">
        <f t="shared" si="7"/>
        <v>5.392100326306625E-5</v>
      </c>
      <c r="H124" s="41">
        <f t="shared" si="4"/>
        <v>5122.7778560483921</v>
      </c>
      <c r="I124" s="41">
        <f t="shared" si="5"/>
        <v>5250.1085307838948</v>
      </c>
    </row>
    <row r="125" spans="1:9" x14ac:dyDescent="0.35">
      <c r="A125" s="60" t="s">
        <v>489</v>
      </c>
      <c r="B125" s="19">
        <v>0</v>
      </c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data'!A:F,5,FALSE)*10^3</f>
        <v>0</v>
      </c>
      <c r="F125" s="17">
        <f>VLOOKUP(A125,'Other data'!A:F,4,FALSE)*10^3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19">
        <f t="shared" si="6"/>
        <v>845755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data'!A:F,5,FALSE)*10^3</f>
        <v>19102000</v>
      </c>
      <c r="F126" s="17">
        <f>VLOOKUP(A126,'Other data'!A:F,4,FALSE)*10^3</f>
        <v>19102000</v>
      </c>
      <c r="G126" s="48">
        <f t="shared" si="7"/>
        <v>1.6832573854376957E-3</v>
      </c>
      <c r="H126" s="41">
        <f t="shared" si="4"/>
        <v>32153.582576630863</v>
      </c>
      <c r="I126" s="41">
        <f t="shared" si="5"/>
        <v>32153.582576630863</v>
      </c>
    </row>
    <row r="127" spans="1:9" x14ac:dyDescent="0.35">
      <c r="A127" s="59" t="s">
        <v>493</v>
      </c>
      <c r="B127" s="19">
        <f t="shared" si="6"/>
        <v>62550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data'!A:F,5,FALSE)*10^3</f>
        <v>2057232</v>
      </c>
      <c r="F127" s="17">
        <f>VLOOKUP(A127,'Other data'!A:F,4,FALSE)*10^3</f>
        <v>2057232</v>
      </c>
      <c r="G127" s="48">
        <f t="shared" si="7"/>
        <v>7.986969028079531E-5</v>
      </c>
      <c r="H127" s="41">
        <f t="shared" si="4"/>
        <v>164.3104826757411</v>
      </c>
      <c r="I127" s="41">
        <f t="shared" si="5"/>
        <v>164.3104826757411</v>
      </c>
    </row>
    <row r="128" spans="1:9" x14ac:dyDescent="0.35">
      <c r="A128" s="60" t="s">
        <v>495</v>
      </c>
      <c r="B128" s="19">
        <f t="shared" si="6"/>
        <v>2411800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data'!A:F,5,FALSE)*10^3</f>
        <v>13871330.000000002</v>
      </c>
      <c r="F128" s="17">
        <f>VLOOKUP(A128,'Other data'!A:F,4,FALSE)*10^3</f>
        <v>35989330</v>
      </c>
      <c r="G128" s="48">
        <f t="shared" si="7"/>
        <v>1.2162100603597059E-3</v>
      </c>
      <c r="H128" s="41">
        <f t="shared" si="4"/>
        <v>16870.451096569403</v>
      </c>
      <c r="I128" s="41">
        <f t="shared" si="5"/>
        <v>43770.585211605372</v>
      </c>
    </row>
    <row r="129" spans="1:9" x14ac:dyDescent="0.35">
      <c r="A129" s="59" t="s">
        <v>497</v>
      </c>
      <c r="B129" s="19">
        <f t="shared" si="6"/>
        <v>3784299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data'!A:F,5,FALSE)*10^3</f>
        <v>9573199.9999999963</v>
      </c>
      <c r="F129" s="17">
        <f>VLOOKUP(A129,'Other data'!A:F,4,FALSE)*10^3</f>
        <v>93398200</v>
      </c>
      <c r="G129" s="48">
        <f t="shared" si="7"/>
        <v>2.8385318730884553E-3</v>
      </c>
      <c r="H129" s="41">
        <f t="shared" si="4"/>
        <v>27173.833327450389</v>
      </c>
      <c r="I129" s="41">
        <f t="shared" si="5"/>
        <v>265113.76758909016</v>
      </c>
    </row>
    <row r="130" spans="1:9" x14ac:dyDescent="0.35">
      <c r="A130" s="61" t="s">
        <v>499</v>
      </c>
      <c r="B130" s="19">
        <f t="shared" si="6"/>
        <v>831437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data'!A:F,5,FALSE)*10^3</f>
        <v>38700000</v>
      </c>
      <c r="F130" s="17">
        <f>VLOOKUP(A130,'Other data'!A:F,4,FALSE)*10^3</f>
        <v>62960000</v>
      </c>
      <c r="G130" s="48">
        <f t="shared" si="7"/>
        <v>9.0442693984942707E-4</v>
      </c>
      <c r="H130" s="41">
        <f t="shared" si="4"/>
        <v>35001.32257217283</v>
      </c>
      <c r="I130" s="41">
        <f t="shared" si="5"/>
        <v>56942.720132919931</v>
      </c>
    </row>
    <row r="132" spans="1:9" x14ac:dyDescent="0.35">
      <c r="E132" s="103">
        <f>SUM(E2:E130)</f>
        <v>1912403892</v>
      </c>
      <c r="F132" s="103">
        <f t="shared" ref="F132:I132" si="8">SUM(F2:F130)</f>
        <v>10037135974</v>
      </c>
      <c r="G132" s="103"/>
      <c r="H132" s="104">
        <f t="shared" si="8"/>
        <v>13847748.127559276</v>
      </c>
      <c r="I132" s="104">
        <f t="shared" si="8"/>
        <v>162037587.93769568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A73B-2B5E-4386-BAA7-06D7F70A6C70}">
  <dimension ref="A1:L132"/>
  <sheetViews>
    <sheetView topLeftCell="A114" workbookViewId="0">
      <selection sqref="A1:A130"/>
    </sheetView>
  </sheetViews>
  <sheetFormatPr defaultRowHeight="14.5" x14ac:dyDescent="0.35"/>
  <cols>
    <col min="1" max="1" width="35.7265625" bestFit="1" customWidth="1"/>
    <col min="2" max="2" width="16" style="6" customWidth="1"/>
    <col min="3" max="3" width="20.453125" bestFit="1" customWidth="1"/>
    <col min="4" max="4" width="12.1796875" bestFit="1" customWidth="1"/>
    <col min="5" max="5" width="17.54296875" bestFit="1" customWidth="1"/>
    <col min="6" max="6" width="18.6328125" bestFit="1" customWidth="1"/>
    <col min="7" max="7" width="10.08984375" customWidth="1"/>
    <col min="8" max="8" width="14" style="16" bestFit="1" customWidth="1"/>
    <col min="9" max="9" width="15" style="16" bestFit="1" customWidth="1"/>
    <col min="11" max="11" width="15" customWidth="1"/>
    <col min="12" max="12" width="14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95224</v>
      </c>
      <c r="C2" s="51">
        <f>VLOOKUP(A2,'Other data'!A:J,9,FALSE)*10^6</f>
        <v>45428062000</v>
      </c>
      <c r="D2" s="43">
        <f>VLOOKUP(A2,'Other data'!A:J,10,FALSE)</f>
        <v>28.76</v>
      </c>
      <c r="E2" s="17">
        <f>VLOOKUP(A2,'Other data'!A:F,5,FALSE)*10^3</f>
        <v>40277984</v>
      </c>
      <c r="F2" s="17">
        <f>VLOOKUP(A2,'Other data'!A:F,4,FALSE)*10^3</f>
        <v>50657583.999999993</v>
      </c>
      <c r="G2" s="48">
        <f>(B2*D2)/C2</f>
        <v>6.0285253639039238E-5</v>
      </c>
      <c r="H2" s="41">
        <f>G2*E2</f>
        <v>2428.1684815091644</v>
      </c>
      <c r="I2" s="41">
        <f>G2*F2</f>
        <v>3053.9053001809352</v>
      </c>
      <c r="K2" s="58" t="s">
        <v>191</v>
      </c>
      <c r="L2" s="19">
        <v>95224</v>
      </c>
    </row>
    <row r="3" spans="1:12" x14ac:dyDescent="0.35">
      <c r="A3" s="58" t="s">
        <v>193</v>
      </c>
      <c r="B3" s="19">
        <v>0</v>
      </c>
      <c r="C3" s="51">
        <f>VLOOKUP(A3,'Other data'!A:J,9,FALSE)*10^6</f>
        <v>0</v>
      </c>
      <c r="D3" s="43">
        <f>VLOOKUP(A3,'Other data'!A:J,10,FALSE)</f>
        <v>0</v>
      </c>
      <c r="E3" s="17">
        <f>VLOOKUP(A3,'Other data'!A:F,5,FALSE)*10^3</f>
        <v>0</v>
      </c>
      <c r="F3" s="17">
        <f>VLOOKUP(A3,'Other data'!A:F,4,FALSE)*10^3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75636</v>
      </c>
    </row>
    <row r="4" spans="1:12" x14ac:dyDescent="0.35">
      <c r="A4" s="60" t="s">
        <v>195</v>
      </c>
      <c r="B4" s="19">
        <f t="shared" ref="B3:B66" si="2">VLOOKUP(A4,$K$1:$L$112,2,FALSE)</f>
        <v>75636</v>
      </c>
      <c r="C4" s="51">
        <f>VLOOKUP(A4,'Other data'!A:J,9,FALSE)*10^6</f>
        <v>57212119700</v>
      </c>
      <c r="D4" s="43">
        <f>VLOOKUP(A4,'Other data'!A:J,10,FALSE)</f>
        <v>232.73</v>
      </c>
      <c r="E4" s="17">
        <f>VLOOKUP(A4,'Other data'!A:F,5,FALSE)*10^3</f>
        <v>26500000</v>
      </c>
      <c r="F4" s="17">
        <f>VLOOKUP(A4,'Other data'!A:F,4,FALSE)*10^3</f>
        <v>34200000</v>
      </c>
      <c r="G4" s="48">
        <f t="shared" ref="G3:G66" si="3">(B4*D4)/C4</f>
        <v>3.0767547806832959E-4</v>
      </c>
      <c r="H4" s="41">
        <f t="shared" si="0"/>
        <v>8153.4001688107337</v>
      </c>
      <c r="I4" s="41">
        <f t="shared" si="1"/>
        <v>10522.501349936872</v>
      </c>
      <c r="K4" s="60" t="s">
        <v>203</v>
      </c>
      <c r="L4" s="20">
        <v>22018</v>
      </c>
    </row>
    <row r="5" spans="1:12" x14ac:dyDescent="0.35">
      <c r="A5" s="60" t="s">
        <v>199</v>
      </c>
      <c r="B5" s="19">
        <v>0</v>
      </c>
      <c r="C5" s="51">
        <f>VLOOKUP(A5,'Other data'!A:J,9,FALSE)*10^6</f>
        <v>0</v>
      </c>
      <c r="D5" s="43">
        <f>VLOOKUP(A5,'Other data'!A:J,10,FALSE)</f>
        <v>0</v>
      </c>
      <c r="E5" s="17">
        <f>VLOOKUP(A5,'Other data'!A:F,5,FALSE)*10^3</f>
        <v>0</v>
      </c>
      <c r="F5" s="17">
        <f>VLOOKUP(A5,'Other data'!A:F,4,FALSE)*10^3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0</v>
      </c>
    </row>
    <row r="6" spans="1:12" x14ac:dyDescent="0.35">
      <c r="A6" s="60" t="s">
        <v>201</v>
      </c>
      <c r="B6" s="19">
        <v>0</v>
      </c>
      <c r="C6" s="51">
        <f>VLOOKUP(A6,'Other data'!A:J,9,FALSE)*10^6</f>
        <v>0</v>
      </c>
      <c r="D6" s="43">
        <f>VLOOKUP(A6,'Other data'!A:J,10,FALSE)</f>
        <v>0</v>
      </c>
      <c r="E6" s="17">
        <f>VLOOKUP(A6,'Other data'!A:F,5,FALSE)*10^3</f>
        <v>0</v>
      </c>
      <c r="F6" s="17">
        <f>VLOOKUP(A6,'Other data'!A:F,4,FALSE)*10^3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22018</v>
      </c>
      <c r="C7" s="51">
        <f>VLOOKUP(A7,'Other data'!A:J,9,FALSE)*10^6</f>
        <v>22579161500</v>
      </c>
      <c r="D7" s="43">
        <f>VLOOKUP(A7,'Other data'!A:J,10,FALSE)</f>
        <v>55.21</v>
      </c>
      <c r="E7" s="17">
        <f>VLOOKUP(A7,'Other data'!A:F,5,FALSE)*10^3</f>
        <v>13233851.999999998</v>
      </c>
      <c r="F7" s="17">
        <f>VLOOKUP(A7,'Other data'!A:F,4,FALSE)*10^3</f>
        <v>13233851.999999998</v>
      </c>
      <c r="G7" s="48">
        <f t="shared" si="3"/>
        <v>5.38378619595772E-5</v>
      </c>
      <c r="H7" s="41">
        <f t="shared" si="0"/>
        <v>712.48229716947458</v>
      </c>
      <c r="I7" s="41">
        <f t="shared" si="1"/>
        <v>712.48229716947458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0</v>
      </c>
      <c r="C8" s="51">
        <f>VLOOKUP(A8,'Other data'!A:J,9,FALSE)*10^6</f>
        <v>12484999172.140001</v>
      </c>
      <c r="D8" s="43">
        <f>VLOOKUP(A8,'Other data'!A:J,10,FALSE)</f>
        <v>17.267579560000001</v>
      </c>
      <c r="E8" s="17">
        <f>VLOOKUP(A8,'Other data'!A:F,5,FALSE)*10^3</f>
        <v>2010956.0000000002</v>
      </c>
      <c r="F8" s="17">
        <f>VLOOKUP(A8,'Other data'!A:F,4,FALSE)*10^3</f>
        <v>16235456</v>
      </c>
      <c r="G8" s="48">
        <f t="shared" si="3"/>
        <v>0</v>
      </c>
      <c r="H8" s="41">
        <f t="shared" si="0"/>
        <v>0</v>
      </c>
      <c r="I8" s="41">
        <f t="shared" si="1"/>
        <v>0</v>
      </c>
      <c r="K8" s="60" t="s">
        <v>211</v>
      </c>
      <c r="L8" s="20">
        <v>22663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data'!A:J,9,FALSE)*10^6</f>
        <v>25337089216.746601</v>
      </c>
      <c r="D9" s="43">
        <f>VLOOKUP(A9,'Other data'!A:J,10,FALSE)</f>
        <v>0.64697439000000001</v>
      </c>
      <c r="E9" s="17">
        <f>VLOOKUP(A9,'Other data'!A:F,5,FALSE)*10^3</f>
        <v>117640000</v>
      </c>
      <c r="F9" s="17">
        <f>VLOOKUP(A9,'Other data'!A:F,4,FALSE)*10^3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736515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data'!A:J,9,FALSE)*10^6</f>
        <v>25337089216.746601</v>
      </c>
      <c r="D10" s="43">
        <f>VLOOKUP(A10,'Other data'!A:J,10,FALSE)</f>
        <v>0.48052684000000001</v>
      </c>
      <c r="E10" s="17">
        <f>VLOOKUP(A10,'Other data'!A:F,5,FALSE)*10^3</f>
        <v>117640000</v>
      </c>
      <c r="F10" s="17">
        <f>VLOOKUP(A10,'Other data'!A:F,4,FALSE)*10^3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0</v>
      </c>
    </row>
    <row r="11" spans="1:12" x14ac:dyDescent="0.35">
      <c r="A11" s="60" t="s">
        <v>211</v>
      </c>
      <c r="B11" s="19">
        <f t="shared" si="2"/>
        <v>22663</v>
      </c>
      <c r="C11" s="51">
        <f>VLOOKUP(A11,'Other data'!A:J,9,FALSE)*10^6</f>
        <v>37888684000</v>
      </c>
      <c r="D11" s="43">
        <f>VLOOKUP(A11,'Other data'!A:J,10,FALSE)</f>
        <v>88.92</v>
      </c>
      <c r="E11" s="17">
        <f>VLOOKUP(A11,'Other data'!A:F,5,FALSE)*10^3</f>
        <v>25011622.000000004</v>
      </c>
      <c r="F11" s="17">
        <f>VLOOKUP(A11,'Other data'!A:F,4,FALSE)*10^3</f>
        <v>46495321</v>
      </c>
      <c r="G11" s="48">
        <f t="shared" si="3"/>
        <v>5.3187224977251785E-5</v>
      </c>
      <c r="H11" s="41">
        <f t="shared" si="0"/>
        <v>1330.2987663599804</v>
      </c>
      <c r="I11" s="41">
        <f t="shared" si="1"/>
        <v>2472.9570984165393</v>
      </c>
      <c r="K11" s="59" t="s">
        <v>217</v>
      </c>
      <c r="L11" s="20">
        <v>0</v>
      </c>
    </row>
    <row r="12" spans="1:12" x14ac:dyDescent="0.35">
      <c r="A12" s="59" t="s">
        <v>213</v>
      </c>
      <c r="B12" s="19">
        <f t="shared" si="2"/>
        <v>736515</v>
      </c>
      <c r="C12" s="51">
        <f>VLOOKUP(A12,'Other data'!A:J,9,FALSE)*10^6</f>
        <v>89855784400</v>
      </c>
      <c r="D12" s="43">
        <f>VLOOKUP(A12,'Other data'!A:J,10,FALSE)</f>
        <v>94.95</v>
      </c>
      <c r="E12" s="17">
        <f>VLOOKUP(A12,'Other data'!A:F,5,FALSE)*10^3</f>
        <v>51463483.999999993</v>
      </c>
      <c r="F12" s="17">
        <f>VLOOKUP(A12,'Other data'!A:F,4,FALSE)*10^3</f>
        <v>93222682.999999985</v>
      </c>
      <c r="G12" s="48">
        <f t="shared" si="3"/>
        <v>7.7827042206533783E-4</v>
      </c>
      <c r="H12" s="41">
        <f t="shared" si="0"/>
        <v>40052.507413632753</v>
      </c>
      <c r="I12" s="41">
        <f t="shared" si="1"/>
        <v>72552.456844473185</v>
      </c>
      <c r="K12" s="60" t="s">
        <v>219</v>
      </c>
      <c r="L12" s="20">
        <v>0</v>
      </c>
    </row>
    <row r="13" spans="1:12" x14ac:dyDescent="0.35">
      <c r="A13" s="60" t="s">
        <v>215</v>
      </c>
      <c r="B13" s="19">
        <f t="shared" si="2"/>
        <v>0</v>
      </c>
      <c r="C13" s="51">
        <f>VLOOKUP(A13,'Other data'!A:J,9,FALSE)*10^6</f>
        <v>9645342759.2500019</v>
      </c>
      <c r="D13" s="43">
        <f>VLOOKUP(A13,'Other data'!A:J,10,FALSE)</f>
        <v>13.478756500000001</v>
      </c>
      <c r="E13" s="17">
        <f>VLOOKUP(A13,'Other data'!A:F,5,FALSE)*10^3</f>
        <v>1877921</v>
      </c>
      <c r="F13" s="17">
        <f>VLOOKUP(A13,'Other data'!A:F,4,FALSE)*10^3</f>
        <v>1877921</v>
      </c>
      <c r="G13" s="48">
        <f t="shared" si="3"/>
        <v>0</v>
      </c>
      <c r="H13" s="41">
        <f t="shared" si="0"/>
        <v>0</v>
      </c>
      <c r="I13" s="41">
        <f t="shared" si="1"/>
        <v>0</v>
      </c>
      <c r="K13" s="59" t="s">
        <v>225</v>
      </c>
      <c r="L13" s="20">
        <v>0</v>
      </c>
    </row>
    <row r="14" spans="1:12" x14ac:dyDescent="0.35">
      <c r="A14" s="59" t="s">
        <v>217</v>
      </c>
      <c r="B14" s="19">
        <f t="shared" si="2"/>
        <v>0</v>
      </c>
      <c r="C14" s="51">
        <f>VLOOKUP(A14,'Other data'!A:J,9,FALSE)*10^6</f>
        <v>13267982057.4862</v>
      </c>
      <c r="D14" s="43">
        <f>VLOOKUP(A14,'Other data'!A:J,10,FALSE)</f>
        <v>31.300257560000006</v>
      </c>
      <c r="E14" s="17">
        <f>VLOOKUP(A14,'Other data'!A:F,5,FALSE)*10^3</f>
        <v>1040000</v>
      </c>
      <c r="F14" s="17">
        <f>VLOOKUP(A14,'Other data'!A:F,4,FALSE)*10^3</f>
        <v>25551000</v>
      </c>
      <c r="G14" s="48">
        <f t="shared" si="3"/>
        <v>0</v>
      </c>
      <c r="H14" s="41">
        <f t="shared" si="0"/>
        <v>0</v>
      </c>
      <c r="I14" s="41">
        <f t="shared" si="1"/>
        <v>0</v>
      </c>
      <c r="K14" s="60" t="s">
        <v>227</v>
      </c>
      <c r="L14" s="20">
        <v>0</v>
      </c>
    </row>
    <row r="15" spans="1:12" x14ac:dyDescent="0.35">
      <c r="A15" s="60" t="s">
        <v>219</v>
      </c>
      <c r="B15" s="19">
        <f t="shared" si="2"/>
        <v>0</v>
      </c>
      <c r="C15" s="51">
        <f>VLOOKUP(A15,'Other data'!A:J,9,FALSE)*10^6</f>
        <v>1076509137.8690002</v>
      </c>
      <c r="D15" s="43">
        <f>VLOOKUP(A15,'Other data'!A:J,10,FALSE)</f>
        <v>1.7799344200000002</v>
      </c>
      <c r="E15" s="17">
        <f>VLOOKUP(A15,'Other data'!A:F,5,FALSE)*10^3</f>
        <v>920912</v>
      </c>
      <c r="F15" s="17">
        <f>VLOOKUP(A15,'Other data'!A:F,4,FALSE)*10^3</f>
        <v>920912</v>
      </c>
      <c r="G15" s="48">
        <f t="shared" si="3"/>
        <v>0</v>
      </c>
      <c r="H15" s="41">
        <f t="shared" si="0"/>
        <v>0</v>
      </c>
      <c r="I15" s="41">
        <f t="shared" si="1"/>
        <v>0</v>
      </c>
      <c r="K15" s="52" t="s">
        <v>229</v>
      </c>
      <c r="L15" s="20">
        <v>10</v>
      </c>
    </row>
    <row r="16" spans="1:12" x14ac:dyDescent="0.35">
      <c r="A16" s="59" t="s">
        <v>225</v>
      </c>
      <c r="B16" s="19">
        <f t="shared" si="2"/>
        <v>0</v>
      </c>
      <c r="C16" s="51">
        <f>VLOOKUP(A16,'Other data'!A:J,9,FALSE)*10^6</f>
        <v>343388700</v>
      </c>
      <c r="D16" s="43">
        <f>VLOOKUP(A16,'Other data'!A:J,10,FALSE)</f>
        <v>9.7100000000000009</v>
      </c>
      <c r="E16" s="17">
        <f>VLOOKUP(A16,'Other data'!A:F,5,FALSE)*10^3</f>
        <v>0</v>
      </c>
      <c r="F16" s="17">
        <f>VLOOKUP(A16,'Other data'!A:F,4,FALSE)*10^3</f>
        <v>0</v>
      </c>
      <c r="G16" s="48">
        <f t="shared" si="3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706792</v>
      </c>
    </row>
    <row r="17" spans="1:12" x14ac:dyDescent="0.35">
      <c r="A17" s="60" t="s">
        <v>227</v>
      </c>
      <c r="B17" s="19">
        <f t="shared" si="2"/>
        <v>0</v>
      </c>
      <c r="C17" s="51">
        <f>VLOOKUP(A17,'Other data'!A:J,9,FALSE)*10^6</f>
        <v>3135105142.2988005</v>
      </c>
      <c r="D17" s="43">
        <f>VLOOKUP(A17,'Other data'!A:J,10,FALSE)</f>
        <v>4.4904569600000004</v>
      </c>
      <c r="E17" s="17">
        <f>VLOOKUP(A17,'Other data'!A:F,5,FALSE)*10^3</f>
        <v>1091032</v>
      </c>
      <c r="F17" s="17">
        <f>VLOOKUP(A17,'Other data'!A:F,4,FALSE)*10^3</f>
        <v>1091032</v>
      </c>
      <c r="G17" s="48">
        <f t="shared" si="3"/>
        <v>0</v>
      </c>
      <c r="H17" s="41">
        <f t="shared" si="0"/>
        <v>0</v>
      </c>
      <c r="I17" s="41">
        <f t="shared" si="1"/>
        <v>0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f t="shared" si="2"/>
        <v>10</v>
      </c>
      <c r="C18" s="51">
        <f>VLOOKUP(A18,'Other data'!A:J,9,FALSE)*10^6</f>
        <v>329576914200</v>
      </c>
      <c r="D18" s="43">
        <f>VLOOKUP(A18,'Other data'!A:J,10,FALSE)</f>
        <v>468711</v>
      </c>
      <c r="E18" s="17">
        <f>VLOOKUP(A18,'Other data'!A:F,5,FALSE)*10^3</f>
        <v>0</v>
      </c>
      <c r="F18" s="17">
        <f>VLOOKUP(A18,'Other data'!A:F,4,FALSE)*10^3</f>
        <v>0</v>
      </c>
      <c r="G18" s="48">
        <f t="shared" si="3"/>
        <v>1.4221596835376888E-5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0</v>
      </c>
    </row>
    <row r="19" spans="1:12" x14ac:dyDescent="0.35">
      <c r="A19" s="52" t="s">
        <v>231</v>
      </c>
      <c r="B19" s="19">
        <f t="shared" si="2"/>
        <v>706792</v>
      </c>
      <c r="C19" s="51">
        <f>VLOOKUP(A19,'Other data'!A:J,9,FALSE)*10^6</f>
        <v>329576914200</v>
      </c>
      <c r="D19" s="43">
        <f>VLOOKUP(A19,'Other data'!A:J,10,FALSE)</f>
        <v>308.89999999999998</v>
      </c>
      <c r="E19" s="17">
        <f>VLOOKUP(A19,'Other data'!A:F,5,FALSE)*10^3</f>
        <v>0</v>
      </c>
      <c r="F19" s="17">
        <f>VLOOKUP(A19,'Other data'!A:F,4,FALSE)*10^3</f>
        <v>0</v>
      </c>
      <c r="G19" s="48">
        <f t="shared" si="3"/>
        <v>6.6244945987785451E-4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10992453</v>
      </c>
    </row>
    <row r="20" spans="1:12" x14ac:dyDescent="0.35">
      <c r="A20" s="59" t="s">
        <v>233</v>
      </c>
      <c r="B20" s="19">
        <f t="shared" si="2"/>
        <v>0</v>
      </c>
      <c r="C20" s="51">
        <f>VLOOKUP(A20,'Other data'!A:J,9,FALSE)*10^6</f>
        <v>955625000</v>
      </c>
      <c r="D20" s="43">
        <f>VLOOKUP(A20,'Other data'!A:J,10,FALSE)</f>
        <v>8</v>
      </c>
      <c r="E20" s="17">
        <f>VLOOKUP(A20,'Other data'!A:F,5,FALSE)*10^3</f>
        <v>0</v>
      </c>
      <c r="F20" s="17">
        <f>VLOOKUP(A20,'Other data'!A:F,4,FALSE)*10^3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21651316</v>
      </c>
    </row>
    <row r="21" spans="1:12" x14ac:dyDescent="0.35">
      <c r="A21" s="60" t="s">
        <v>235</v>
      </c>
      <c r="B21" s="19">
        <f t="shared" si="2"/>
        <v>0</v>
      </c>
      <c r="C21" s="51">
        <f>VLOOKUP(A21,'Other data'!A:J,9,FALSE)*10^6</f>
        <v>1960382989.8004</v>
      </c>
      <c r="D21" s="43">
        <f>VLOOKUP(A21,'Other data'!A:J,10,FALSE)</f>
        <v>6.9646396600000005</v>
      </c>
      <c r="E21" s="17">
        <f>VLOOKUP(A21,'Other data'!A:F,5,FALSE)*10^3</f>
        <v>382823</v>
      </c>
      <c r="F21" s="17">
        <f>VLOOKUP(A21,'Other data'!A:F,4,FALSE)*10^3</f>
        <v>382823</v>
      </c>
      <c r="G21" s="48">
        <f t="shared" si="3"/>
        <v>0</v>
      </c>
      <c r="H21" s="41">
        <f t="shared" si="0"/>
        <v>0</v>
      </c>
      <c r="I21" s="41">
        <f t="shared" si="1"/>
        <v>0</v>
      </c>
      <c r="K21" s="59" t="s">
        <v>253</v>
      </c>
      <c r="L21" s="20">
        <v>1272015</v>
      </c>
    </row>
    <row r="22" spans="1:12" x14ac:dyDescent="0.35">
      <c r="A22" s="59" t="s">
        <v>237</v>
      </c>
      <c r="B22" s="19">
        <f t="shared" si="2"/>
        <v>10992453</v>
      </c>
      <c r="C22" s="51">
        <f>VLOOKUP(A22,'Other data'!A:J,9,FALSE)*10^6</f>
        <v>144148168500</v>
      </c>
      <c r="D22" s="43">
        <f>VLOOKUP(A22,'Other data'!A:J,10,FALSE)</f>
        <v>474.9</v>
      </c>
      <c r="E22" s="17">
        <f>VLOOKUP(A22,'Other data'!A:F,5,FALSE)*10^3</f>
        <v>32500000</v>
      </c>
      <c r="F22" s="17">
        <f>VLOOKUP(A22,'Other data'!A:F,4,FALSE)*10^3</f>
        <v>339200000</v>
      </c>
      <c r="G22" s="48">
        <f t="shared" si="3"/>
        <v>3.6214930678775847E-2</v>
      </c>
      <c r="H22" s="41">
        <f t="shared" si="0"/>
        <v>1176985.2470602151</v>
      </c>
      <c r="I22" s="41">
        <f t="shared" si="1"/>
        <v>12284104.486240767</v>
      </c>
      <c r="K22" s="60" t="s">
        <v>255</v>
      </c>
      <c r="L22" s="20">
        <v>15826264</v>
      </c>
    </row>
    <row r="23" spans="1:12" x14ac:dyDescent="0.35">
      <c r="A23" s="60" t="s">
        <v>243</v>
      </c>
      <c r="B23" s="19">
        <v>0</v>
      </c>
      <c r="C23" s="51">
        <f>VLOOKUP(A23,'Other data'!A:J,9,FALSE)*10^6</f>
        <v>0</v>
      </c>
      <c r="D23" s="43">
        <f>VLOOKUP(A23,'Other data'!A:J,10,FALSE)</f>
        <v>0</v>
      </c>
      <c r="E23" s="17">
        <f>VLOOKUP(A23,'Other data'!A:F,5,FALSE)*10^3</f>
        <v>0</v>
      </c>
      <c r="F23" s="17">
        <f>VLOOKUP(A23,'Other data'!A:F,4,FALSE)*10^3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52033</v>
      </c>
    </row>
    <row r="24" spans="1:12" x14ac:dyDescent="0.35">
      <c r="A24" s="59" t="s">
        <v>247</v>
      </c>
      <c r="B24" s="19">
        <v>0</v>
      </c>
      <c r="C24" s="51">
        <f>VLOOKUP(A24,'Other data'!A:J,9,FALSE)*10^6</f>
        <v>0</v>
      </c>
      <c r="D24" s="43">
        <f>VLOOKUP(A24,'Other data'!A:J,10,FALSE)</f>
        <v>0</v>
      </c>
      <c r="E24" s="17">
        <f>VLOOKUP(A24,'Other data'!A:F,5,FALSE)*10^3</f>
        <v>0</v>
      </c>
      <c r="F24" s="17">
        <f>VLOOKUP(A24,'Other data'!A:F,4,FALSE)*10^3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103361</v>
      </c>
    </row>
    <row r="25" spans="1:12" x14ac:dyDescent="0.35">
      <c r="A25" s="60" t="s">
        <v>251</v>
      </c>
      <c r="B25" s="19">
        <f t="shared" si="2"/>
        <v>21651316</v>
      </c>
      <c r="C25" s="51">
        <f>VLOOKUP(A25,'Other data'!A:J,9,FALSE)*10^6</f>
        <v>69780224625.249619</v>
      </c>
      <c r="D25" s="43">
        <f>VLOOKUP(A25,'Other data'!A:J,10,FALSE)</f>
        <v>55.532476780000003</v>
      </c>
      <c r="E25" s="17">
        <f>VLOOKUP(A25,'Other data'!A:F,5,FALSE)*10^3</f>
        <v>26335750</v>
      </c>
      <c r="F25" s="17">
        <f>VLOOKUP(A25,'Other data'!A:F,4,FALSE)*10^3</f>
        <v>150449750</v>
      </c>
      <c r="G25" s="48">
        <f t="shared" si="3"/>
        <v>1.7230543602913224E-2</v>
      </c>
      <c r="H25" s="41">
        <f t="shared" si="0"/>
        <v>453779.2886904219</v>
      </c>
      <c r="I25" s="41">
        <f t="shared" si="1"/>
        <v>2592330.9774223939</v>
      </c>
      <c r="K25" s="59" t="s">
        <v>261</v>
      </c>
      <c r="L25" s="20">
        <v>5859</v>
      </c>
    </row>
    <row r="26" spans="1:12" x14ac:dyDescent="0.35">
      <c r="A26" s="59" t="s">
        <v>253</v>
      </c>
      <c r="B26" s="19">
        <f t="shared" si="2"/>
        <v>1272015</v>
      </c>
      <c r="C26" s="51">
        <f>VLOOKUP(A26,'Other data'!A:J,9,FALSE)*10^6</f>
        <v>12616191700</v>
      </c>
      <c r="D26" s="43">
        <f>VLOOKUP(A26,'Other data'!A:J,10,FALSE)</f>
        <v>29.84</v>
      </c>
      <c r="E26" s="17">
        <f>VLOOKUP(A26,'Other data'!A:F,5,FALSE)*10^3</f>
        <v>6012</v>
      </c>
      <c r="F26" s="17">
        <f>VLOOKUP(A26,'Other data'!A:F,4,FALSE)*10^3</f>
        <v>20901</v>
      </c>
      <c r="G26" s="48">
        <f t="shared" si="3"/>
        <v>3.0085883682315958E-3</v>
      </c>
      <c r="H26" s="41">
        <f t="shared" si="0"/>
        <v>18.087633269808354</v>
      </c>
      <c r="I26" s="41">
        <f t="shared" si="1"/>
        <v>62.882505484408583</v>
      </c>
      <c r="K26" s="60" t="s">
        <v>263</v>
      </c>
      <c r="L26" s="20">
        <v>670591</v>
      </c>
    </row>
    <row r="27" spans="1:12" x14ac:dyDescent="0.35">
      <c r="A27" s="60" t="s">
        <v>255</v>
      </c>
      <c r="B27" s="19">
        <f t="shared" si="2"/>
        <v>15826264</v>
      </c>
      <c r="C27" s="51">
        <f>VLOOKUP(A27,'Other data'!A:J,9,FALSE)*10^6</f>
        <v>42692149004.170609</v>
      </c>
      <c r="D27" s="43">
        <f>VLOOKUP(A27,'Other data'!A:J,10,FALSE)</f>
        <v>19.402023740000001</v>
      </c>
      <c r="E27" s="17">
        <f>VLOOKUP(A27,'Other data'!A:F,5,FALSE)*10^3</f>
        <v>18100000</v>
      </c>
      <c r="F27" s="17">
        <f>VLOOKUP(A27,'Other data'!A:F,4,FALSE)*10^3</f>
        <v>161700000</v>
      </c>
      <c r="G27" s="48">
        <f t="shared" si="3"/>
        <v>7.192459433548553E-3</v>
      </c>
      <c r="H27" s="41">
        <f t="shared" si="0"/>
        <v>130183.51574722881</v>
      </c>
      <c r="I27" s="41">
        <f t="shared" si="1"/>
        <v>1163020.6904048009</v>
      </c>
      <c r="K27" s="59" t="s">
        <v>265</v>
      </c>
      <c r="L27" s="20">
        <v>0</v>
      </c>
    </row>
    <row r="28" spans="1:12" x14ac:dyDescent="0.35">
      <c r="A28" s="59" t="s">
        <v>257</v>
      </c>
      <c r="B28" s="19">
        <f t="shared" si="2"/>
        <v>52033</v>
      </c>
      <c r="C28" s="51">
        <f>VLOOKUP(A28,'Other data'!A:J,9,FALSE)*10^6</f>
        <v>36387773600</v>
      </c>
      <c r="D28" s="43">
        <f>VLOOKUP(A28,'Other data'!A:J,10,FALSE)</f>
        <v>29.99</v>
      </c>
      <c r="E28" s="17">
        <f>VLOOKUP(A28,'Other data'!A:F,5,FALSE)*10^3</f>
        <v>4891379.0000000009</v>
      </c>
      <c r="F28" s="17">
        <f>VLOOKUP(A28,'Other data'!A:F,4,FALSE)*10^3</f>
        <v>31301680</v>
      </c>
      <c r="G28" s="48">
        <f t="shared" si="3"/>
        <v>4.288445034185878E-5</v>
      </c>
      <c r="H28" s="41">
        <f t="shared" si="0"/>
        <v>209.7640998287109</v>
      </c>
      <c r="I28" s="41">
        <f t="shared" si="1"/>
        <v>1342.3553415767542</v>
      </c>
      <c r="K28" s="60" t="s">
        <v>267</v>
      </c>
      <c r="L28" s="20">
        <v>30978</v>
      </c>
    </row>
    <row r="29" spans="1:12" x14ac:dyDescent="0.35">
      <c r="A29" s="60" t="s">
        <v>259</v>
      </c>
      <c r="B29" s="19">
        <f t="shared" si="2"/>
        <v>103361</v>
      </c>
      <c r="C29" s="51">
        <f>VLOOKUP(A29,'Other data'!A:J,9,FALSE)*10^6</f>
        <v>66237179999.999992</v>
      </c>
      <c r="D29" s="43">
        <f>VLOOKUP(A29,'Other data'!A:J,10,FALSE)</f>
        <v>149.96</v>
      </c>
      <c r="E29" s="17">
        <f>VLOOKUP(A29,'Other data'!A:F,5,FALSE)*10^3</f>
        <v>11168945</v>
      </c>
      <c r="F29" s="17">
        <f>VLOOKUP(A29,'Other data'!A:F,4,FALSE)*10^3</f>
        <v>11168945</v>
      </c>
      <c r="G29" s="48">
        <f t="shared" si="3"/>
        <v>2.3400778173225374E-4</v>
      </c>
      <c r="H29" s="41">
        <f t="shared" si="0"/>
        <v>2613.6200437395469</v>
      </c>
      <c r="I29" s="41">
        <f t="shared" si="1"/>
        <v>2613.6200437395469</v>
      </c>
      <c r="K29" s="60" t="s">
        <v>271</v>
      </c>
      <c r="L29" s="20">
        <v>764691</v>
      </c>
    </row>
    <row r="30" spans="1:12" x14ac:dyDescent="0.35">
      <c r="A30" s="59" t="s">
        <v>261</v>
      </c>
      <c r="B30" s="19">
        <f t="shared" si="2"/>
        <v>5859</v>
      </c>
      <c r="C30" s="51">
        <f>VLOOKUP(A30,'Other data'!A:J,9,FALSE)*10^6</f>
        <v>15795063400</v>
      </c>
      <c r="D30" s="43">
        <f>VLOOKUP(A30,'Other data'!A:J,10,FALSE)</f>
        <v>94.37</v>
      </c>
      <c r="E30" s="17">
        <f>VLOOKUP(A30,'Other data'!A:F,5,FALSE)*10^3</f>
        <v>1729353.0000000028</v>
      </c>
      <c r="F30" s="17">
        <f>VLOOKUP(A30,'Other data'!A:F,4,FALSE)*10^3</f>
        <v>83729353</v>
      </c>
      <c r="G30" s="48">
        <f t="shared" si="3"/>
        <v>3.5005483422117828E-5</v>
      </c>
      <c r="H30" s="41">
        <f t="shared" si="0"/>
        <v>60.536837772489832</v>
      </c>
      <c r="I30" s="41">
        <f t="shared" si="1"/>
        <v>2930.9864783861517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670591</v>
      </c>
      <c r="C31" s="51">
        <f>VLOOKUP(A31,'Other data'!A:J,9,FALSE)*10^6</f>
        <v>354191181400</v>
      </c>
      <c r="D31" s="43">
        <f>VLOOKUP(A31,'Other data'!A:J,10,FALSE)</f>
        <v>179.49</v>
      </c>
      <c r="E31" s="17">
        <f>VLOOKUP(A31,'Other data'!A:F,5,FALSE)*10^3</f>
        <v>53000000</v>
      </c>
      <c r="F31" s="17">
        <f>VLOOKUP(A31,'Other data'!A:F,4,FALSE)*10^3</f>
        <v>645000000</v>
      </c>
      <c r="G31" s="48">
        <f t="shared" si="3"/>
        <v>3.3982884078095796E-4</v>
      </c>
      <c r="H31" s="41">
        <f t="shared" si="0"/>
        <v>18010.92856139077</v>
      </c>
      <c r="I31" s="41">
        <f t="shared" si="1"/>
        <v>219189.6023037179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f t="shared" si="2"/>
        <v>0</v>
      </c>
      <c r="C32" s="51">
        <f>VLOOKUP(A32,'Other data'!A:J,9,FALSE)*10^6</f>
        <v>4581067200</v>
      </c>
      <c r="D32" s="43">
        <f>VLOOKUP(A32,'Other data'!A:J,10,FALSE)</f>
        <v>57.93</v>
      </c>
      <c r="E32" s="17">
        <f>VLOOKUP(A32,'Other data'!A:F,5,FALSE)*10^3</f>
        <v>1250800</v>
      </c>
      <c r="F32" s="17">
        <f>VLOOKUP(A32,'Other data'!A:F,4,FALSE)*10^3</f>
        <v>1250800</v>
      </c>
      <c r="G32" s="48">
        <f t="shared" si="3"/>
        <v>0</v>
      </c>
      <c r="H32" s="41">
        <f t="shared" si="0"/>
        <v>0</v>
      </c>
      <c r="I32" s="41">
        <f t="shared" si="1"/>
        <v>0</v>
      </c>
      <c r="K32" s="59" t="s">
        <v>277</v>
      </c>
      <c r="L32" s="20">
        <v>3740177</v>
      </c>
    </row>
    <row r="33" spans="1:12" x14ac:dyDescent="0.35">
      <c r="A33" s="60" t="s">
        <v>267</v>
      </c>
      <c r="B33" s="19">
        <f t="shared" si="2"/>
        <v>30978</v>
      </c>
      <c r="C33" s="51">
        <f>VLOOKUP(A33,'Other data'!A:J,9,FALSE)*10^6</f>
        <v>33410029000.000004</v>
      </c>
      <c r="D33" s="43">
        <f>VLOOKUP(A33,'Other data'!A:J,10,FALSE)</f>
        <v>63.33</v>
      </c>
      <c r="E33" s="17">
        <f>VLOOKUP(A33,'Other data'!A:F,5,FALSE)*10^3</f>
        <v>17687946.000000004</v>
      </c>
      <c r="F33" s="17">
        <f>VLOOKUP(A33,'Other data'!A:F,4,FALSE)*10^3</f>
        <v>42502046</v>
      </c>
      <c r="G33" s="48">
        <f t="shared" si="3"/>
        <v>5.8719995124817155E-5</v>
      </c>
      <c r="H33" s="41">
        <f t="shared" si="0"/>
        <v>1038.6361028880294</v>
      </c>
      <c r="I33" s="41">
        <f t="shared" si="1"/>
        <v>2495.7199339147546</v>
      </c>
      <c r="K33" s="59" t="s">
        <v>1148</v>
      </c>
      <c r="L33" s="94">
        <v>115726</v>
      </c>
    </row>
    <row r="34" spans="1:12" x14ac:dyDescent="0.35">
      <c r="A34" s="60" t="s">
        <v>269</v>
      </c>
      <c r="B34" s="19">
        <v>0</v>
      </c>
      <c r="C34" s="51">
        <f>VLOOKUP(A34,'Other data'!A:J,9,FALSE)*10^6</f>
        <v>0</v>
      </c>
      <c r="D34" s="43">
        <f>VLOOKUP(A34,'Other data'!A:J,10,FALSE)</f>
        <v>0</v>
      </c>
      <c r="E34" s="17">
        <f>VLOOKUP(A34,'Other data'!A:F,5,FALSE)*10^3</f>
        <v>0</v>
      </c>
      <c r="F34" s="17">
        <f>VLOOKUP(A34,'Other data'!A:F,4,FALSE)*10^3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318846</v>
      </c>
    </row>
    <row r="35" spans="1:12" x14ac:dyDescent="0.35">
      <c r="A35" s="60" t="s">
        <v>271</v>
      </c>
      <c r="B35" s="19">
        <f t="shared" si="2"/>
        <v>764691</v>
      </c>
      <c r="C35" s="51">
        <f>VLOOKUP(A35,'Other data'!A:J,9,FALSE)*10^6</f>
        <v>112527312228.49602</v>
      </c>
      <c r="D35" s="43">
        <f>VLOOKUP(A35,'Other data'!A:J,10,FALSE)</f>
        <v>87.150316000000004</v>
      </c>
      <c r="E35" s="17">
        <f>VLOOKUP(A35,'Other data'!A:F,5,FALSE)*10^3</f>
        <v>16014000</v>
      </c>
      <c r="F35" s="17">
        <f>VLOOKUP(A35,'Other data'!A:F,4,FALSE)*10^3</f>
        <v>251014000</v>
      </c>
      <c r="G35" s="48">
        <f t="shared" si="3"/>
        <v>5.9223899489425067E-4</v>
      </c>
      <c r="H35" s="41">
        <f t="shared" si="0"/>
        <v>9484.1152642365305</v>
      </c>
      <c r="I35" s="41">
        <f t="shared" si="1"/>
        <v>148660.27906438542</v>
      </c>
      <c r="K35" s="60" t="s">
        <v>283</v>
      </c>
      <c r="L35" s="20">
        <v>248103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data'!A:J,9,FALSE)*10^6</f>
        <v>0</v>
      </c>
      <c r="D36" s="43">
        <f>VLOOKUP(A36,'Other data'!A:J,10,FALSE)</f>
        <v>54.852999740000001</v>
      </c>
      <c r="E36" s="17">
        <f>VLOOKUP(A36,'Other data'!A:F,5,FALSE)*10^3</f>
        <v>3350000</v>
      </c>
      <c r="F36" s="17">
        <f>VLOOKUP(A36,'Other data'!A:F,4,FALSE)*10^3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320034</v>
      </c>
    </row>
    <row r="37" spans="1:12" x14ac:dyDescent="0.35">
      <c r="A37" s="60" t="s">
        <v>275</v>
      </c>
      <c r="B37" s="19">
        <f t="shared" si="2"/>
        <v>0</v>
      </c>
      <c r="C37" s="51">
        <f>VLOOKUP(A37,'Other data'!A:J,9,FALSE)*10^6</f>
        <v>3273949600</v>
      </c>
      <c r="D37" s="43">
        <f>VLOOKUP(A37,'Other data'!A:J,10,FALSE)</f>
        <v>11.99</v>
      </c>
      <c r="E37" s="17">
        <f>VLOOKUP(A37,'Other data'!A:F,5,FALSE)*10^3</f>
        <v>1981075</v>
      </c>
      <c r="F37" s="17">
        <f>VLOOKUP(A37,'Other data'!A:F,4,FALSE)*10^3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149070</v>
      </c>
    </row>
    <row r="38" spans="1:12" x14ac:dyDescent="0.35">
      <c r="A38" s="59" t="s">
        <v>277</v>
      </c>
      <c r="B38" s="19">
        <f t="shared" si="2"/>
        <v>3740177</v>
      </c>
      <c r="C38" s="51">
        <f>VLOOKUP(A38,'Other data'!A:J,9,FALSE)*10^6</f>
        <v>4872505924.4312</v>
      </c>
      <c r="D38" s="43">
        <f>VLOOKUP(A38,'Other data'!A:J,10,FALSE)</f>
        <v>7.1345089200000009</v>
      </c>
      <c r="E38" s="17">
        <f>VLOOKUP(A38,'Other data'!A:F,5,FALSE)*10^3</f>
        <v>1305425</v>
      </c>
      <c r="F38" s="17">
        <f>VLOOKUP(A38,'Other data'!A:F,4,FALSE)*10^3</f>
        <v>1305425</v>
      </c>
      <c r="G38" s="48">
        <f t="shared" si="3"/>
        <v>5.4765097431859729E-3</v>
      </c>
      <c r="H38" s="41">
        <f t="shared" si="0"/>
        <v>7149.1727314985483</v>
      </c>
      <c r="I38" s="41">
        <f t="shared" si="1"/>
        <v>7149.1727314985483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data'!A:J,9,FALSE)*10^6</f>
        <v>0</v>
      </c>
      <c r="D39" s="43">
        <f>VLOOKUP(A39,'Other data'!A:J,10,FALSE)</f>
        <v>0</v>
      </c>
      <c r="E39" s="17">
        <f>VLOOKUP(A39,'Other data'!A:F,5,FALSE)*10^3</f>
        <v>0</v>
      </c>
      <c r="F39" s="17">
        <f>VLOOKUP(A39,'Other data'!A:F,4,FALSE)*10^3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0</v>
      </c>
    </row>
    <row r="40" spans="1:12" x14ac:dyDescent="0.35">
      <c r="A40" s="59" t="s">
        <v>1148</v>
      </c>
      <c r="B40" s="19">
        <f t="shared" si="2"/>
        <v>115726</v>
      </c>
      <c r="C40" s="51">
        <f>VLOOKUP(A40,'Other data'!A:J,9,FALSE)*10^6</f>
        <v>45559030000</v>
      </c>
      <c r="D40" s="43">
        <f>VLOOKUP(A40,'Other data'!A:J,10,FALSE)</f>
        <v>61.51</v>
      </c>
      <c r="E40" s="17">
        <f>VLOOKUP(A40,'Other data'!A:F,5,FALSE)*10^3</f>
        <v>4979500</v>
      </c>
      <c r="F40" s="17">
        <f>VLOOKUP(A40,'Other data'!A:F,4,FALSE)*10^3</f>
        <v>94979500</v>
      </c>
      <c r="G40" s="48">
        <f t="shared" si="3"/>
        <v>1.5624358683668198E-4</v>
      </c>
      <c r="H40" s="41">
        <f t="shared" si="0"/>
        <v>778.0149406532579</v>
      </c>
      <c r="I40" s="41">
        <f t="shared" si="1"/>
        <v>14839.937755954636</v>
      </c>
      <c r="K40" s="59" t="s">
        <v>293</v>
      </c>
      <c r="L40" s="20">
        <v>30084838</v>
      </c>
    </row>
    <row r="41" spans="1:12" x14ac:dyDescent="0.35">
      <c r="A41" s="59" t="s">
        <v>281</v>
      </c>
      <c r="B41" s="19">
        <f t="shared" si="2"/>
        <v>318846</v>
      </c>
      <c r="C41" s="51">
        <f>VLOOKUP(A41,'Other data'!A:J,9,FALSE)*10^6</f>
        <v>23169150950.400398</v>
      </c>
      <c r="D41" s="43">
        <f>VLOOKUP(A41,'Other data'!A:J,10,FALSE)</f>
        <v>101.02051036</v>
      </c>
      <c r="E41" s="17">
        <f>VLOOKUP(A41,'Other data'!A:F,5,FALSE)*10^3</f>
        <v>2161366.9999999981</v>
      </c>
      <c r="F41" s="17">
        <f>VLOOKUP(A41,'Other data'!A:F,4,FALSE)*10^3</f>
        <v>47251969</v>
      </c>
      <c r="G41" s="48">
        <f t="shared" si="3"/>
        <v>1.390210013098815E-3</v>
      </c>
      <c r="H41" s="41">
        <f t="shared" si="0"/>
        <v>3004.754045381344</v>
      </c>
      <c r="I41" s="41">
        <f t="shared" si="1"/>
        <v>65690.160442434804</v>
      </c>
      <c r="K41" s="60" t="s">
        <v>295</v>
      </c>
      <c r="L41" s="20">
        <v>0</v>
      </c>
    </row>
    <row r="42" spans="1:12" x14ac:dyDescent="0.35">
      <c r="A42" s="60" t="s">
        <v>283</v>
      </c>
      <c r="B42" s="19">
        <f t="shared" si="2"/>
        <v>248103</v>
      </c>
      <c r="C42" s="51">
        <f>VLOOKUP(A42,'Other data'!A:J,9,FALSE)*10^6</f>
        <v>69988498518.399994</v>
      </c>
      <c r="D42" s="43">
        <f>VLOOKUP(A42,'Other data'!A:J,10,FALSE)</f>
        <v>45.288621840000005</v>
      </c>
      <c r="E42" s="17">
        <f>VLOOKUP(A42,'Other data'!A:F,5,FALSE)*10^3</f>
        <v>33645033</v>
      </c>
      <c r="F42" s="17">
        <f>VLOOKUP(A42,'Other data'!A:F,4,FALSE)*10^3</f>
        <v>62924334</v>
      </c>
      <c r="G42" s="48">
        <f t="shared" si="3"/>
        <v>1.6054413485403618E-4</v>
      </c>
      <c r="H42" s="41">
        <f t="shared" si="0"/>
        <v>5401.5127151204979</v>
      </c>
      <c r="I42" s="41">
        <f t="shared" si="1"/>
        <v>10102.132763296413</v>
      </c>
      <c r="K42" s="59" t="s">
        <v>297</v>
      </c>
      <c r="L42" s="20">
        <v>9968055</v>
      </c>
    </row>
    <row r="43" spans="1:12" x14ac:dyDescent="0.35">
      <c r="A43" s="59" t="s">
        <v>285</v>
      </c>
      <c r="B43" s="19">
        <f t="shared" si="2"/>
        <v>320034</v>
      </c>
      <c r="C43" s="51">
        <f>VLOOKUP(A43,'Other data'!A:J,9,FALSE)*10^6</f>
        <v>32030676987.806206</v>
      </c>
      <c r="D43" s="43">
        <f>VLOOKUP(A43,'Other data'!A:J,10,FALSE)</f>
        <v>86.803191860000013</v>
      </c>
      <c r="E43" s="17">
        <f>VLOOKUP(A43,'Other data'!A:F,5,FALSE)*10^3</f>
        <v>27278000</v>
      </c>
      <c r="F43" s="17">
        <f>VLOOKUP(A43,'Other data'!A:F,4,FALSE)*10^3</f>
        <v>53475000</v>
      </c>
      <c r="G43" s="48">
        <f t="shared" si="3"/>
        <v>8.6729271174314649E-4</v>
      </c>
      <c r="H43" s="41">
        <f t="shared" si="0"/>
        <v>23658.010590929549</v>
      </c>
      <c r="I43" s="41">
        <f t="shared" si="1"/>
        <v>46378.477760464761</v>
      </c>
      <c r="K43" s="60" t="s">
        <v>299</v>
      </c>
      <c r="L43" s="20">
        <v>0</v>
      </c>
    </row>
    <row r="44" spans="1:12" x14ac:dyDescent="0.35">
      <c r="A44" s="60" t="s">
        <v>287</v>
      </c>
      <c r="B44" s="19">
        <f t="shared" si="2"/>
        <v>149070</v>
      </c>
      <c r="C44" s="51">
        <f>VLOOKUP(A44,'Other data'!A:J,9,FALSE)*10^6</f>
        <v>118331886646.60001</v>
      </c>
      <c r="D44" s="43">
        <f>VLOOKUP(A44,'Other data'!A:J,10,FALSE)</f>
        <v>76.064500379999998</v>
      </c>
      <c r="E44" s="17">
        <f>VLOOKUP(A44,'Other data'!A:F,5,FALSE)*10^3</f>
        <v>79220000</v>
      </c>
      <c r="F44" s="17">
        <f>VLOOKUP(A44,'Other data'!A:F,4,FALSE)*10^3</f>
        <v>117808000</v>
      </c>
      <c r="G44" s="48">
        <f t="shared" si="3"/>
        <v>9.5823158009053833E-5</v>
      </c>
      <c r="H44" s="41">
        <f t="shared" si="0"/>
        <v>7591.110577477245</v>
      </c>
      <c r="I44" s="41">
        <f t="shared" si="1"/>
        <v>11288.734598730614</v>
      </c>
      <c r="K44" s="59" t="s">
        <v>301</v>
      </c>
      <c r="L44" s="20">
        <v>908693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data'!A:J,9,FALSE)*10^6</f>
        <v>46821436788.599998</v>
      </c>
      <c r="D45" s="43">
        <f>VLOOKUP(A45,'Other data'!A:J,10,FALSE)</f>
        <v>0.49851999999999996</v>
      </c>
      <c r="E45" s="17">
        <f>VLOOKUP(A45,'Other data'!A:F,5,FALSE)*10^3</f>
        <v>13460533.999999985</v>
      </c>
      <c r="F45" s="17">
        <f>VLOOKUP(A45,'Other data'!A:F,4,FALSE)*10^3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0</v>
      </c>
    </row>
    <row r="46" spans="1:12" x14ac:dyDescent="0.35">
      <c r="A46" s="60" t="s">
        <v>291</v>
      </c>
      <c r="B46" s="19">
        <f t="shared" si="2"/>
        <v>0</v>
      </c>
      <c r="C46" s="51">
        <f>VLOOKUP(A46,'Other data'!A:J,9,FALSE)*10^6</f>
        <v>25260232899.825001</v>
      </c>
      <c r="D46" s="43">
        <f>VLOOKUP(A46,'Other data'!A:J,10,FALSE)</f>
        <v>38.220583500000004</v>
      </c>
      <c r="E46" s="17">
        <f>VLOOKUP(A46,'Other data'!A:F,5,FALSE)*10^3</f>
        <v>14925227.000000002</v>
      </c>
      <c r="F46" s="17">
        <f>VLOOKUP(A46,'Other data'!A:F,4,FALSE)*10^3</f>
        <v>23735997.000000004</v>
      </c>
      <c r="G46" s="48">
        <f t="shared" si="3"/>
        <v>0</v>
      </c>
      <c r="H46" s="41">
        <f t="shared" si="0"/>
        <v>0</v>
      </c>
      <c r="I46" s="41">
        <f t="shared" si="1"/>
        <v>0</v>
      </c>
      <c r="K46" s="59" t="s">
        <v>305</v>
      </c>
      <c r="L46" s="20">
        <v>0</v>
      </c>
    </row>
    <row r="47" spans="1:12" x14ac:dyDescent="0.35">
      <c r="A47" s="59" t="s">
        <v>293</v>
      </c>
      <c r="B47" s="19">
        <f t="shared" si="2"/>
        <v>30084838</v>
      </c>
      <c r="C47" s="51">
        <f>VLOOKUP(A47,'Other data'!A:J,9,FALSE)*10^6</f>
        <v>146572060272</v>
      </c>
      <c r="D47" s="43">
        <f>VLOOKUP(A47,'Other data'!A:J,10,FALSE)</f>
        <v>39.114243520000002</v>
      </c>
      <c r="E47" s="17">
        <f>VLOOKUP(A47,'Other data'!A:F,5,FALSE)*10^3</f>
        <v>14408000</v>
      </c>
      <c r="F47" s="17">
        <f>VLOOKUP(A47,'Other data'!A:F,4,FALSE)*10^3</f>
        <v>68508602</v>
      </c>
      <c r="G47" s="48">
        <f t="shared" si="3"/>
        <v>8.0284446954488643E-3</v>
      </c>
      <c r="H47" s="41">
        <f t="shared" si="0"/>
        <v>115673.83117202723</v>
      </c>
      <c r="I47" s="41">
        <f t="shared" si="1"/>
        <v>550017.52231951745</v>
      </c>
      <c r="K47" s="60" t="s">
        <v>307</v>
      </c>
      <c r="L47" s="20">
        <v>279336</v>
      </c>
    </row>
    <row r="48" spans="1:12" x14ac:dyDescent="0.35">
      <c r="A48" s="60" t="s">
        <v>295</v>
      </c>
      <c r="B48" s="19">
        <f t="shared" si="2"/>
        <v>0</v>
      </c>
      <c r="C48" s="51">
        <f>VLOOKUP(A48,'Other data'!A:J,9,FALSE)*10^6</f>
        <v>148452978613.71149</v>
      </c>
      <c r="D48" s="43">
        <f>VLOOKUP(A48,'Other data'!A:J,10,FALSE)</f>
        <v>5.3983519300000005</v>
      </c>
      <c r="E48" s="17">
        <f>VLOOKUP(A48,'Other data'!A:F,5,FALSE)*10^3</f>
        <v>57089658.000000007</v>
      </c>
      <c r="F48" s="17">
        <f>VLOOKUP(A48,'Other data'!A:F,4,FALSE)*10^3</f>
        <v>132889455.00000001</v>
      </c>
      <c r="G48" s="48">
        <f t="shared" si="3"/>
        <v>0</v>
      </c>
      <c r="H48" s="41">
        <f t="shared" si="0"/>
        <v>0</v>
      </c>
      <c r="I48" s="41">
        <f t="shared" si="1"/>
        <v>0</v>
      </c>
      <c r="K48" s="59" t="s">
        <v>309</v>
      </c>
      <c r="L48" s="20">
        <v>8653</v>
      </c>
    </row>
    <row r="49" spans="1:12" x14ac:dyDescent="0.35">
      <c r="A49" s="59" t="s">
        <v>297</v>
      </c>
      <c r="B49" s="19">
        <f t="shared" si="2"/>
        <v>9968055</v>
      </c>
      <c r="C49" s="51">
        <f>VLOOKUP(A49,'Other data'!A:J,9,FALSE)*10^6</f>
        <v>1688584049.6184001</v>
      </c>
      <c r="D49" s="43">
        <f>VLOOKUP(A49,'Other data'!A:J,10,FALSE)</f>
        <v>6.3073194799999994</v>
      </c>
      <c r="E49" s="17">
        <f>VLOOKUP(A49,'Other data'!A:F,5,FALSE)*10^3</f>
        <v>30699.999999999818</v>
      </c>
      <c r="F49" s="17">
        <f>VLOOKUP(A49,'Other data'!A:F,4,FALSE)*10^3</f>
        <v>3175700</v>
      </c>
      <c r="G49" s="48">
        <f t="shared" si="3"/>
        <v>3.723338941488856E-2</v>
      </c>
      <c r="H49" s="41">
        <f t="shared" si="0"/>
        <v>1143.0650550370719</v>
      </c>
      <c r="I49" s="41">
        <f t="shared" si="1"/>
        <v>118242.07476486159</v>
      </c>
      <c r="K49" s="60" t="s">
        <v>311</v>
      </c>
      <c r="L49" s="20">
        <v>0</v>
      </c>
    </row>
    <row r="50" spans="1:12" x14ac:dyDescent="0.35">
      <c r="A50" s="60" t="s">
        <v>299</v>
      </c>
      <c r="B50" s="19">
        <f t="shared" si="2"/>
        <v>0</v>
      </c>
      <c r="C50" s="51">
        <f>VLOOKUP(A50,'Other data'!A:J,9,FALSE)*10^6</f>
        <v>73678255672.373001</v>
      </c>
      <c r="D50" s="43">
        <f>VLOOKUP(A50,'Other data'!A:J,10,FALSE)</f>
        <v>8.7667309400000004</v>
      </c>
      <c r="E50" s="17">
        <f>VLOOKUP(A50,'Other data'!A:F,5,FALSE)*10^3</f>
        <v>0</v>
      </c>
      <c r="F50" s="17">
        <f>VLOOKUP(A50,'Other data'!A:F,4,FALSE)*10^3</f>
        <v>0</v>
      </c>
      <c r="G50" s="48">
        <f t="shared" si="3"/>
        <v>0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0</v>
      </c>
    </row>
    <row r="51" spans="1:12" x14ac:dyDescent="0.35">
      <c r="A51" s="59" t="s">
        <v>301</v>
      </c>
      <c r="B51" s="19">
        <f t="shared" si="2"/>
        <v>908693</v>
      </c>
      <c r="C51" s="51">
        <f>VLOOKUP(A51,'Other data'!A:J,9,FALSE)*10^6</f>
        <v>3011580869.3674002</v>
      </c>
      <c r="D51" s="43">
        <f>VLOOKUP(A51,'Other data'!A:J,10,FALSE)</f>
        <v>17.651631800000001</v>
      </c>
      <c r="E51" s="17">
        <f>VLOOKUP(A51,'Other data'!A:F,5,FALSE)*10^3</f>
        <v>962453</v>
      </c>
      <c r="F51" s="17">
        <f>VLOOKUP(A51,'Other data'!A:F,4,FALSE)*10^3</f>
        <v>962520</v>
      </c>
      <c r="G51" s="48">
        <f t="shared" si="3"/>
        <v>5.3260778810189074E-3</v>
      </c>
      <c r="H51" s="41">
        <f t="shared" si="0"/>
        <v>5126.0996348202907</v>
      </c>
      <c r="I51" s="41">
        <f t="shared" si="1"/>
        <v>5126.4564820383184</v>
      </c>
      <c r="K51" s="60" t="s">
        <v>315</v>
      </c>
      <c r="L51" s="20">
        <v>1201591</v>
      </c>
    </row>
    <row r="52" spans="1:12" x14ac:dyDescent="0.35">
      <c r="A52" s="60" t="s">
        <v>303</v>
      </c>
      <c r="B52" s="19">
        <f t="shared" si="2"/>
        <v>0</v>
      </c>
      <c r="C52" s="51">
        <f>VLOOKUP(A52,'Other data'!A:J,9,FALSE)*10^6</f>
        <v>62574576119.335403</v>
      </c>
      <c r="D52" s="43">
        <f>VLOOKUP(A52,'Other data'!A:J,10,FALSE)</f>
        <v>14.258947066000001</v>
      </c>
      <c r="E52" s="17">
        <f>VLOOKUP(A52,'Other data'!A:F,5,FALSE)*10^3</f>
        <v>40182973</v>
      </c>
      <c r="F52" s="17">
        <f>VLOOKUP(A52,'Other data'!A:F,4,FALSE)*10^3</f>
        <v>219609973</v>
      </c>
      <c r="G52" s="48">
        <f t="shared" si="3"/>
        <v>0</v>
      </c>
      <c r="H52" s="41">
        <f t="shared" si="0"/>
        <v>0</v>
      </c>
      <c r="I52" s="41">
        <f t="shared" si="1"/>
        <v>0</v>
      </c>
      <c r="K52" s="60" t="s">
        <v>319</v>
      </c>
      <c r="L52" s="20">
        <v>61346</v>
      </c>
    </row>
    <row r="53" spans="1:12" x14ac:dyDescent="0.35">
      <c r="A53" s="60" t="s">
        <v>307</v>
      </c>
      <c r="B53" s="19">
        <f t="shared" si="2"/>
        <v>279336</v>
      </c>
      <c r="C53" s="51">
        <f>VLOOKUP(A53,'Other data'!A:J,9,FALSE)*10^6</f>
        <v>76104447600</v>
      </c>
      <c r="D53" s="43">
        <f>VLOOKUP(A53,'Other data'!A:J,10,FALSE)</f>
        <v>129.52000000000001</v>
      </c>
      <c r="E53" s="17">
        <f>VLOOKUP(A53,'Other data'!A:F,5,FALSE)*10^3</f>
        <v>5450442.9999999991</v>
      </c>
      <c r="F53" s="17">
        <f>VLOOKUP(A53,'Other data'!A:F,4,FALSE)*10^3</f>
        <v>115741443</v>
      </c>
      <c r="G53" s="48">
        <f t="shared" si="3"/>
        <v>4.7539401258330671E-4</v>
      </c>
      <c r="H53" s="41">
        <f t="shared" si="0"/>
        <v>2591.1079681265956</v>
      </c>
      <c r="I53" s="41">
        <f t="shared" si="1"/>
        <v>55022.789009952074</v>
      </c>
      <c r="K53" s="59" t="s">
        <v>321</v>
      </c>
      <c r="L53" s="20">
        <v>12841423</v>
      </c>
    </row>
    <row r="54" spans="1:12" x14ac:dyDescent="0.35">
      <c r="A54" s="59" t="s">
        <v>309</v>
      </c>
      <c r="B54" s="19">
        <f t="shared" si="2"/>
        <v>8653</v>
      </c>
      <c r="C54" s="51">
        <f>VLOOKUP(A54,'Other data'!A:J,9,FALSE)*10^6</f>
        <v>16669405299.999998</v>
      </c>
      <c r="D54" s="43">
        <f>VLOOKUP(A54,'Other data'!A:J,10,FALSE)</f>
        <v>33.83</v>
      </c>
      <c r="E54" s="17">
        <f>VLOOKUP(A54,'Other data'!A:F,5,FALSE)*10^3</f>
        <v>702985.00000000058</v>
      </c>
      <c r="F54" s="17">
        <f>VLOOKUP(A54,'Other data'!A:F,4,FALSE)*10^3</f>
        <v>101720985</v>
      </c>
      <c r="G54" s="48">
        <f t="shared" si="3"/>
        <v>1.756097381590452E-5</v>
      </c>
      <c r="H54" s="41">
        <f t="shared" si="0"/>
        <v>12.34510117797365</v>
      </c>
      <c r="I54" s="41">
        <f t="shared" si="1"/>
        <v>1786.3195541130165</v>
      </c>
      <c r="K54" s="60" t="s">
        <v>323</v>
      </c>
      <c r="L54" s="20">
        <v>1760470</v>
      </c>
    </row>
    <row r="55" spans="1:12" x14ac:dyDescent="0.35">
      <c r="A55" s="60" t="s">
        <v>311</v>
      </c>
      <c r="B55" s="19">
        <f t="shared" si="2"/>
        <v>0</v>
      </c>
      <c r="C55" s="51">
        <f>VLOOKUP(A55,'Other data'!A:J,9,FALSE)*10^6</f>
        <v>97317096800</v>
      </c>
      <c r="D55" s="43">
        <f>VLOOKUP(A55,'Other data'!A:J,10,FALSE)</f>
        <v>351.8</v>
      </c>
      <c r="E55" s="17">
        <f>VLOOKUP(A55,'Other data'!A:F,5,FALSE)*10^3</f>
        <v>11500000</v>
      </c>
      <c r="F55" s="17">
        <f>VLOOKUP(A55,'Other data'!A:F,4,FALSE)*10^3</f>
        <v>254550000</v>
      </c>
      <c r="G55" s="48">
        <f t="shared" si="3"/>
        <v>0</v>
      </c>
      <c r="H55" s="41">
        <f t="shared" si="0"/>
        <v>0</v>
      </c>
      <c r="I55" s="41">
        <f t="shared" si="1"/>
        <v>0</v>
      </c>
      <c r="K55" s="59" t="s">
        <v>325</v>
      </c>
      <c r="L55" s="20">
        <v>0</v>
      </c>
    </row>
    <row r="56" spans="1:12" x14ac:dyDescent="0.35">
      <c r="A56" s="59" t="s">
        <v>313</v>
      </c>
      <c r="B56" s="19">
        <f t="shared" si="2"/>
        <v>0</v>
      </c>
      <c r="C56" s="51">
        <f>VLOOKUP(A56,'Other data'!A:J,9,FALSE)*10^6</f>
        <v>10999079700</v>
      </c>
      <c r="D56" s="43">
        <f>VLOOKUP(A56,'Other data'!A:J,10,FALSE)</f>
        <v>6.7</v>
      </c>
      <c r="E56" s="17">
        <f>VLOOKUP(A56,'Other data'!A:F,5,FALSE)*10^3</f>
        <v>2356194.9999999995</v>
      </c>
      <c r="F56" s="17">
        <f>VLOOKUP(A56,'Other data'!A:F,4,FALSE)*10^3</f>
        <v>2356194.9999999995</v>
      </c>
      <c r="G56" s="48">
        <f t="shared" si="3"/>
        <v>0</v>
      </c>
      <c r="H56" s="41">
        <f t="shared" si="0"/>
        <v>0</v>
      </c>
      <c r="I56" s="41">
        <f t="shared" si="1"/>
        <v>0</v>
      </c>
      <c r="K56" s="60" t="s">
        <v>327</v>
      </c>
      <c r="L56" s="20">
        <v>0</v>
      </c>
    </row>
    <row r="57" spans="1:12" x14ac:dyDescent="0.35">
      <c r="A57" s="60" t="s">
        <v>315</v>
      </c>
      <c r="B57" s="19">
        <f t="shared" si="2"/>
        <v>1201591</v>
      </c>
      <c r="C57" s="51">
        <f>VLOOKUP(A57,'Other data'!A:J,9,FALSE)*10^6</f>
        <v>474820600000</v>
      </c>
      <c r="D57" s="43">
        <f>VLOOKUP(A57,'Other data'!A:J,10,FALSE)</f>
        <v>110.3</v>
      </c>
      <c r="E57" s="17">
        <f>VLOOKUP(A57,'Other data'!A:F,5,FALSE)*10^3</f>
        <v>105000000</v>
      </c>
      <c r="F57" s="17">
        <f>VLOOKUP(A57,'Other data'!A:F,4,FALSE)*10^3</f>
        <v>825000000</v>
      </c>
      <c r="G57" s="48">
        <f t="shared" si="3"/>
        <v>2.7912750057600702E-4</v>
      </c>
      <c r="H57" s="41">
        <f t="shared" si="0"/>
        <v>29308.387560480736</v>
      </c>
      <c r="I57" s="41">
        <f t="shared" si="1"/>
        <v>230280.1879752058</v>
      </c>
      <c r="K57" s="59" t="s">
        <v>329</v>
      </c>
      <c r="L57" s="20">
        <v>0</v>
      </c>
    </row>
    <row r="58" spans="1:12" x14ac:dyDescent="0.35">
      <c r="A58" s="60" t="s">
        <v>319</v>
      </c>
      <c r="B58" s="19">
        <f t="shared" si="2"/>
        <v>61346</v>
      </c>
      <c r="C58" s="51">
        <f>VLOOKUP(A58,'Other data'!A:J,9,FALSE)*10^6</f>
        <v>46215171300</v>
      </c>
      <c r="D58" s="43">
        <f>VLOOKUP(A58,'Other data'!A:J,10,FALSE)</f>
        <v>41.94</v>
      </c>
      <c r="E58" s="17">
        <f>VLOOKUP(A58,'Other data'!A:F,5,FALSE)*10^3</f>
        <v>17410250</v>
      </c>
      <c r="F58" s="17">
        <f>VLOOKUP(A58,'Other data'!A:F,4,FALSE)*10^3</f>
        <v>49240650</v>
      </c>
      <c r="G58" s="48">
        <f t="shared" si="3"/>
        <v>5.5671139316971435E-5</v>
      </c>
      <c r="H58" s="41">
        <f t="shared" si="0"/>
        <v>969.24845329330196</v>
      </c>
      <c r="I58" s="41">
        <f t="shared" si="1"/>
        <v>2741.2830862082296</v>
      </c>
      <c r="K58" s="60" t="s">
        <v>331</v>
      </c>
      <c r="L58" s="20">
        <v>265146</v>
      </c>
    </row>
    <row r="59" spans="1:12" x14ac:dyDescent="0.35">
      <c r="A59" s="59" t="s">
        <v>321</v>
      </c>
      <c r="B59" s="19">
        <f t="shared" si="2"/>
        <v>12841423</v>
      </c>
      <c r="C59" s="51">
        <f>VLOOKUP(A59,'Other data'!A:J,9,FALSE)*10^6</f>
        <v>43128768172.952003</v>
      </c>
      <c r="D59" s="43">
        <f>VLOOKUP(A59,'Other data'!A:J,10,FALSE)</f>
        <v>40.015289160000002</v>
      </c>
      <c r="E59" s="17">
        <f>VLOOKUP(A59,'Other data'!A:F,5,FALSE)*10^3</f>
        <v>8927000</v>
      </c>
      <c r="F59" s="17">
        <f>VLOOKUP(A59,'Other data'!A:F,4,FALSE)*10^3</f>
        <v>116697000</v>
      </c>
      <c r="G59" s="48">
        <f t="shared" si="3"/>
        <v>1.1914396731904234E-2</v>
      </c>
      <c r="H59" s="41">
        <f t="shared" si="0"/>
        <v>106359.8196257091</v>
      </c>
      <c r="I59" s="41">
        <f t="shared" si="1"/>
        <v>1390374.3554230283</v>
      </c>
      <c r="K59" s="60" t="s">
        <v>335</v>
      </c>
      <c r="L59" s="20">
        <v>126745</v>
      </c>
    </row>
    <row r="60" spans="1:12" x14ac:dyDescent="0.35">
      <c r="A60" s="60" t="s">
        <v>323</v>
      </c>
      <c r="B60" s="19">
        <f t="shared" si="2"/>
        <v>1760470</v>
      </c>
      <c r="C60" s="51">
        <f>VLOOKUP(A60,'Other data'!A:J,9,FALSE)*10^6</f>
        <v>18449735339.0284</v>
      </c>
      <c r="D60" s="43">
        <f>VLOOKUP(A60,'Other data'!A:J,10,FALSE)</f>
        <v>136.31638834</v>
      </c>
      <c r="E60" s="17">
        <f>VLOOKUP(A60,'Other data'!A:F,5,FALSE)*10^3</f>
        <v>50</v>
      </c>
      <c r="F60" s="17">
        <f>VLOOKUP(A60,'Other data'!A:F,4,FALSE)*10^3</f>
        <v>134</v>
      </c>
      <c r="G60" s="48">
        <f t="shared" si="3"/>
        <v>1.3007282097606375E-2</v>
      </c>
      <c r="H60" s="41">
        <f t="shared" si="0"/>
        <v>0.65036410488031871</v>
      </c>
      <c r="I60" s="41">
        <f t="shared" si="1"/>
        <v>1.7429758010792542</v>
      </c>
      <c r="K60" s="59" t="s">
        <v>337</v>
      </c>
      <c r="L60" s="20">
        <v>2420071</v>
      </c>
    </row>
    <row r="61" spans="1:12" x14ac:dyDescent="0.35">
      <c r="A61" s="59" t="s">
        <v>325</v>
      </c>
      <c r="B61" s="19">
        <f t="shared" si="2"/>
        <v>0</v>
      </c>
      <c r="C61" s="51">
        <f>VLOOKUP(A61,'Other data'!A:J,9,FALSE)*10^6</f>
        <v>1878026458.1738</v>
      </c>
      <c r="D61" s="43">
        <f>VLOOKUP(A61,'Other data'!A:J,10,FALSE)</f>
        <v>11.69143646</v>
      </c>
      <c r="E61" s="17">
        <f>VLOOKUP(A61,'Other data'!A:F,5,FALSE)*10^3</f>
        <v>0</v>
      </c>
      <c r="F61" s="17">
        <f>VLOOKUP(A61,'Other data'!A:F,4,FALSE)*10^3</f>
        <v>0</v>
      </c>
      <c r="G61" s="48">
        <f t="shared" si="3"/>
        <v>0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0</v>
      </c>
      <c r="C62" s="51">
        <f>VLOOKUP(A62,'Other data'!A:J,9,FALSE)*10^6</f>
        <v>15059101521.374601</v>
      </c>
      <c r="D62" s="43">
        <f>VLOOKUP(A62,'Other data'!A:J,10,FALSE)</f>
        <v>13.53344291</v>
      </c>
      <c r="E62" s="17">
        <f>VLOOKUP(A62,'Other data'!A:F,5,FALSE)*10^3</f>
        <v>3498017</v>
      </c>
      <c r="F62" s="17">
        <f>VLOOKUP(A62,'Other data'!A:F,4,FALSE)*10^3</f>
        <v>50343318</v>
      </c>
      <c r="G62" s="48">
        <f t="shared" si="3"/>
        <v>0</v>
      </c>
      <c r="H62" s="41">
        <f t="shared" si="0"/>
        <v>0</v>
      </c>
      <c r="I62" s="41">
        <f t="shared" si="1"/>
        <v>0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0</v>
      </c>
      <c r="C63" s="51">
        <f>VLOOKUP(A63,'Other data'!A:J,9,FALSE)*10^6</f>
        <v>107969709600</v>
      </c>
      <c r="D63" s="43">
        <f>VLOOKUP(A63,'Other data'!A:J,10,FALSE)</f>
        <v>552.4</v>
      </c>
      <c r="E63" s="17">
        <f>VLOOKUP(A63,'Other data'!A:F,5,FALSE)*10^3</f>
        <v>27037000</v>
      </c>
      <c r="F63" s="17">
        <f>VLOOKUP(A63,'Other data'!A:F,4,FALSE)*10^3</f>
        <v>369137000</v>
      </c>
      <c r="G63" s="48">
        <f t="shared" si="3"/>
        <v>0</v>
      </c>
      <c r="H63" s="41">
        <f t="shared" si="0"/>
        <v>0</v>
      </c>
      <c r="I63" s="41">
        <f t="shared" si="1"/>
        <v>0</v>
      </c>
      <c r="K63" s="60" t="s">
        <v>351</v>
      </c>
      <c r="L63" s="20">
        <v>0</v>
      </c>
    </row>
    <row r="64" spans="1:12" x14ac:dyDescent="0.35">
      <c r="A64" s="60" t="s">
        <v>331</v>
      </c>
      <c r="B64" s="19">
        <f t="shared" si="2"/>
        <v>265146</v>
      </c>
      <c r="C64" s="51">
        <f>VLOOKUP(A64,'Other data'!A:J,9,FALSE)*10^6</f>
        <v>42260700000</v>
      </c>
      <c r="D64" s="43">
        <f>VLOOKUP(A64,'Other data'!A:J,10,FALSE)</f>
        <v>39.35</v>
      </c>
      <c r="E64" s="17">
        <f>VLOOKUP(A64,'Other data'!A:F,5,FALSE)*10^3</f>
        <v>3727034</v>
      </c>
      <c r="F64" s="17">
        <f>VLOOKUP(A64,'Other data'!A:F,4,FALSE)*10^3</f>
        <v>3904376</v>
      </c>
      <c r="G64" s="48">
        <f t="shared" si="3"/>
        <v>2.468841050905451E-4</v>
      </c>
      <c r="H64" s="41">
        <f t="shared" si="0"/>
        <v>920.14545373203464</v>
      </c>
      <c r="I64" s="41">
        <f t="shared" si="1"/>
        <v>963.92837469700214</v>
      </c>
      <c r="K64" s="60" t="s">
        <v>355</v>
      </c>
      <c r="L64" s="20">
        <v>0</v>
      </c>
    </row>
    <row r="65" spans="1:12" x14ac:dyDescent="0.35">
      <c r="A65" s="60" t="s">
        <v>335</v>
      </c>
      <c r="B65" s="19">
        <f t="shared" si="2"/>
        <v>126745</v>
      </c>
      <c r="C65" s="51">
        <f>VLOOKUP(A65,'Other data'!A:J,9,FALSE)*10^6</f>
        <v>50727002900</v>
      </c>
      <c r="D65" s="43">
        <f>VLOOKUP(A65,'Other data'!A:J,10,FALSE)</f>
        <v>141.82</v>
      </c>
      <c r="E65" s="17">
        <f>VLOOKUP(A65,'Other data'!A:F,5,FALSE)*10^3</f>
        <v>2666932.9999999972</v>
      </c>
      <c r="F65" s="17">
        <f>VLOOKUP(A65,'Other data'!A:F,4,FALSE)*10^3</f>
        <v>50912534.999999993</v>
      </c>
      <c r="G65" s="48">
        <f t="shared" si="3"/>
        <v>3.5434728788205221E-4</v>
      </c>
      <c r="H65" s="41">
        <f t="shared" si="0"/>
        <v>945.02047551314411</v>
      </c>
      <c r="I65" s="41">
        <f t="shared" si="1"/>
        <v>18040.718696450058</v>
      </c>
      <c r="K65" s="59" t="s">
        <v>357</v>
      </c>
      <c r="L65" s="20">
        <v>3297375</v>
      </c>
    </row>
    <row r="66" spans="1:12" x14ac:dyDescent="0.35">
      <c r="A66" s="59" t="s">
        <v>337</v>
      </c>
      <c r="B66" s="19">
        <f t="shared" si="2"/>
        <v>2420071</v>
      </c>
      <c r="C66" s="51">
        <f>VLOOKUP(A66,'Other data'!A:J,9,FALSE)*10^6</f>
        <v>28938255337.604797</v>
      </c>
      <c r="D66" s="43">
        <f>VLOOKUP(A66,'Other data'!A:J,10,FALSE)</f>
        <v>48.708163900000002</v>
      </c>
      <c r="E66" s="17">
        <f>VLOOKUP(A66,'Other data'!A:F,5,FALSE)*10^3</f>
        <v>14930000</v>
      </c>
      <c r="F66" s="17">
        <f>VLOOKUP(A66,'Other data'!A:F,4,FALSE)*10^3</f>
        <v>14930000</v>
      </c>
      <c r="G66" s="48">
        <f t="shared" si="3"/>
        <v>4.0734043411545049E-3</v>
      </c>
      <c r="H66" s="41">
        <f t="shared" si="0"/>
        <v>60815.926813436759</v>
      </c>
      <c r="I66" s="41">
        <f t="shared" si="1"/>
        <v>60815.926813436759</v>
      </c>
      <c r="K66" s="59" t="s">
        <v>365</v>
      </c>
      <c r="L66" s="20">
        <v>130262</v>
      </c>
    </row>
    <row r="67" spans="1:12" x14ac:dyDescent="0.35">
      <c r="A67" s="60" t="s">
        <v>341</v>
      </c>
      <c r="B67" s="19">
        <v>0</v>
      </c>
      <c r="C67" s="51">
        <f>VLOOKUP(A67,'Other data'!A:J,9,FALSE)*10^6</f>
        <v>0</v>
      </c>
      <c r="D67" s="43">
        <f>VLOOKUP(A67,'Other data'!A:J,10,FALSE)</f>
        <v>0</v>
      </c>
      <c r="E67" s="17">
        <f>VLOOKUP(A67,'Other data'!A:F,5,FALSE)*10^3</f>
        <v>0</v>
      </c>
      <c r="F67" s="17">
        <f>VLOOKUP(A67,'Other data'!A:F,4,FALSE)*10^3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60" t="s">
        <v>367</v>
      </c>
      <c r="L67" s="20">
        <v>618668</v>
      </c>
    </row>
    <row r="68" spans="1:12" x14ac:dyDescent="0.35">
      <c r="A68" s="59" t="s">
        <v>345</v>
      </c>
      <c r="B68" s="19">
        <f t="shared" ref="B67:B130" si="6">VLOOKUP(A68,$K$1:$L$112,2,FALSE)</f>
        <v>0</v>
      </c>
      <c r="C68" s="51">
        <f>VLOOKUP(A68,'Other data'!A:J,9,FALSE)*10^6</f>
        <v>0</v>
      </c>
      <c r="D68" s="43">
        <f>VLOOKUP(A68,'Other data'!A:J,10,FALSE)</f>
        <v>0</v>
      </c>
      <c r="E68" s="17">
        <f>VLOOKUP(A68,'Other data'!A:F,5,FALSE)*10^3</f>
        <v>0</v>
      </c>
      <c r="F68" s="17">
        <f>VLOOKUP(A68,'Other data'!A:F,4,FALSE)*10^3</f>
        <v>0</v>
      </c>
      <c r="G68" s="48"/>
      <c r="H68" s="41">
        <f t="shared" si="4"/>
        <v>0</v>
      </c>
      <c r="I68" s="41">
        <f t="shared" si="5"/>
        <v>0</v>
      </c>
      <c r="K68" s="59" t="s">
        <v>369</v>
      </c>
      <c r="L68" s="20">
        <v>0</v>
      </c>
    </row>
    <row r="69" spans="1:12" x14ac:dyDescent="0.35">
      <c r="A69" s="59" t="s">
        <v>349</v>
      </c>
      <c r="B69" s="19">
        <v>0</v>
      </c>
      <c r="C69" s="51">
        <f>VLOOKUP(A69,'Other data'!A:J,9,FALSE)*10^6</f>
        <v>0</v>
      </c>
      <c r="D69" s="43">
        <f>VLOOKUP(A69,'Other data'!A:J,10,FALSE)</f>
        <v>0</v>
      </c>
      <c r="E69" s="17">
        <f>VLOOKUP(A69,'Other data'!A:F,5,FALSE)*10^3</f>
        <v>0</v>
      </c>
      <c r="F69" s="17">
        <f>VLOOKUP(A69,'Other data'!A:F,4,FALSE)*10^3</f>
        <v>0</v>
      </c>
      <c r="G69" s="48"/>
      <c r="H69" s="41">
        <f t="shared" si="4"/>
        <v>0</v>
      </c>
      <c r="I69" s="41">
        <f t="shared" si="5"/>
        <v>0</v>
      </c>
      <c r="K69" s="59" t="s">
        <v>385</v>
      </c>
      <c r="L69" s="20">
        <v>176392</v>
      </c>
    </row>
    <row r="70" spans="1:12" x14ac:dyDescent="0.35">
      <c r="A70" s="60" t="s">
        <v>351</v>
      </c>
      <c r="B70" s="19">
        <f t="shared" si="6"/>
        <v>0</v>
      </c>
      <c r="C70" s="51">
        <f>VLOOKUP(A70,'Other data'!A:J,9,FALSE)*10^6</f>
        <v>75878056061.905014</v>
      </c>
      <c r="D70" s="43">
        <f>VLOOKUP(A70,'Other data'!A:J,10,FALSE)</f>
        <v>31.631152</v>
      </c>
      <c r="E70" s="17">
        <f>VLOOKUP(A70,'Other data'!A:F,5,FALSE)*10^3</f>
        <v>2263692.0000000005</v>
      </c>
      <c r="F70" s="17">
        <f>VLOOKUP(A70,'Other data'!A:F,4,FALSE)*10^3</f>
        <v>4731172.0000000009</v>
      </c>
      <c r="G70" s="48">
        <f t="shared" ref="G67:G130" si="7">(B70*D70)/C70</f>
        <v>0</v>
      </c>
      <c r="H70" s="41">
        <f t="shared" si="4"/>
        <v>0</v>
      </c>
      <c r="I70" s="41">
        <f t="shared" si="5"/>
        <v>0</v>
      </c>
      <c r="K70" s="60" t="s">
        <v>387</v>
      </c>
      <c r="L70" s="20">
        <v>0</v>
      </c>
    </row>
    <row r="71" spans="1:12" x14ac:dyDescent="0.35">
      <c r="A71" s="60" t="s">
        <v>353</v>
      </c>
      <c r="B71" s="19">
        <v>0</v>
      </c>
      <c r="C71" s="51">
        <f>VLOOKUP(A71,'Other data'!A:J,9,FALSE)*10^6</f>
        <v>0</v>
      </c>
      <c r="D71" s="43">
        <f>VLOOKUP(A71,'Other data'!A:J,10,FALSE)</f>
        <v>0</v>
      </c>
      <c r="E71" s="17">
        <f>VLOOKUP(A71,'Other data'!A:F,5,FALSE)*10^3</f>
        <v>0</v>
      </c>
      <c r="F71" s="17">
        <f>VLOOKUP(A71,'Other data'!A:F,4,FALSE)*10^3</f>
        <v>0</v>
      </c>
      <c r="G71" s="48"/>
      <c r="H71" s="41">
        <f t="shared" si="4"/>
        <v>0</v>
      </c>
      <c r="I71" s="41">
        <f t="shared" si="5"/>
        <v>0</v>
      </c>
      <c r="K71" s="59" t="s">
        <v>389</v>
      </c>
      <c r="L71" s="20">
        <v>0</v>
      </c>
    </row>
    <row r="72" spans="1:12" x14ac:dyDescent="0.35">
      <c r="A72" s="60" t="s">
        <v>355</v>
      </c>
      <c r="B72" s="19">
        <f t="shared" si="6"/>
        <v>0</v>
      </c>
      <c r="C72" s="51">
        <f>VLOOKUP(A72,'Other data'!A:J,9,FALSE)*10^6</f>
        <v>7891236073.958601</v>
      </c>
      <c r="D72" s="43">
        <f>VLOOKUP(A72,'Other data'!A:J,10,FALSE)</f>
        <v>21.854049580000002</v>
      </c>
      <c r="E72" s="17">
        <f>VLOOKUP(A72,'Other data'!A:F,5,FALSE)*10^3</f>
        <v>1733232</v>
      </c>
      <c r="F72" s="17">
        <f>VLOOKUP(A72,'Other data'!A:F,4,FALSE)*10^3</f>
        <v>1735962</v>
      </c>
      <c r="G72" s="48">
        <f>(B72*D72)/C72</f>
        <v>0</v>
      </c>
      <c r="H72" s="41">
        <f t="shared" si="4"/>
        <v>0</v>
      </c>
      <c r="I72" s="41">
        <f t="shared" si="5"/>
        <v>0</v>
      </c>
      <c r="K72" s="60" t="s">
        <v>391</v>
      </c>
      <c r="L72" s="20">
        <v>104304</v>
      </c>
    </row>
    <row r="73" spans="1:12" x14ac:dyDescent="0.35">
      <c r="A73" s="59" t="s">
        <v>357</v>
      </c>
      <c r="B73" s="19">
        <f t="shared" si="6"/>
        <v>3297375</v>
      </c>
      <c r="C73" s="51">
        <f>VLOOKUP(A73,'Other data'!A:J,9,FALSE)*10^6</f>
        <v>73340083800</v>
      </c>
      <c r="D73" s="43">
        <f>VLOOKUP(A73,'Other data'!A:J,10,FALSE)</f>
        <v>18.079999999999998</v>
      </c>
      <c r="E73" s="17">
        <f>VLOOKUP(A73,'Other data'!A:F,5,FALSE)*10^3</f>
        <v>18000000</v>
      </c>
      <c r="F73" s="17">
        <f>VLOOKUP(A73,'Other data'!A:F,4,FALSE)*10^3</f>
        <v>18000000</v>
      </c>
      <c r="G73" s="48">
        <f t="shared" si="7"/>
        <v>8.1287799128476038E-4</v>
      </c>
      <c r="H73" s="41">
        <f t="shared" si="4"/>
        <v>14631.803843125686</v>
      </c>
      <c r="I73" s="41">
        <f t="shared" si="5"/>
        <v>14631.803843125686</v>
      </c>
      <c r="K73" s="59" t="s">
        <v>393</v>
      </c>
      <c r="L73" s="20">
        <v>0</v>
      </c>
    </row>
    <row r="74" spans="1:12" x14ac:dyDescent="0.35">
      <c r="A74" s="59" t="s">
        <v>359</v>
      </c>
      <c r="B74" s="19">
        <v>0</v>
      </c>
      <c r="C74" s="51">
        <f>VLOOKUP(A74,'Other data'!A:J,9,FALSE)*10^6</f>
        <v>0</v>
      </c>
      <c r="D74" s="43">
        <f>VLOOKUP(A74,'Other data'!A:J,10,FALSE)</f>
        <v>0</v>
      </c>
      <c r="E74" s="17">
        <f>VLOOKUP(A74,'Other data'!A:F,5,FALSE)*10^3</f>
        <v>0</v>
      </c>
      <c r="F74" s="17">
        <f>VLOOKUP(A74,'Other data'!A:F,4,FALSE)*10^3</f>
        <v>0</v>
      </c>
      <c r="G74" s="48"/>
      <c r="H74" s="41">
        <f t="shared" si="4"/>
        <v>0</v>
      </c>
      <c r="I74" s="41">
        <f t="shared" si="5"/>
        <v>0</v>
      </c>
      <c r="K74" s="60" t="s">
        <v>395</v>
      </c>
      <c r="L74" s="20">
        <v>67830</v>
      </c>
    </row>
    <row r="75" spans="1:12" x14ac:dyDescent="0.35">
      <c r="A75" s="59" t="s">
        <v>361</v>
      </c>
      <c r="B75" s="19">
        <v>0</v>
      </c>
      <c r="C75" s="51">
        <f>VLOOKUP(A75,'Other data'!A:J,9,FALSE)*10^6</f>
        <v>0</v>
      </c>
      <c r="D75" s="43">
        <f>VLOOKUP(A75,'Other data'!A:J,10,FALSE)</f>
        <v>0</v>
      </c>
      <c r="E75" s="17">
        <f>VLOOKUP(A75,'Other data'!A:F,5,FALSE)*10^3</f>
        <v>0</v>
      </c>
      <c r="F75" s="17">
        <f>VLOOKUP(A75,'Other data'!A:F,4,FALSE)*10^3</f>
        <v>0</v>
      </c>
      <c r="G75" s="48"/>
      <c r="H75" s="41">
        <f t="shared" si="4"/>
        <v>0</v>
      </c>
      <c r="I75" s="41">
        <f t="shared" si="5"/>
        <v>0</v>
      </c>
      <c r="K75" s="60" t="s">
        <v>403</v>
      </c>
      <c r="L75" s="20">
        <v>204100</v>
      </c>
    </row>
    <row r="76" spans="1:12" x14ac:dyDescent="0.35">
      <c r="A76" s="59" t="s">
        <v>365</v>
      </c>
      <c r="B76" s="19">
        <f t="shared" si="6"/>
        <v>130262</v>
      </c>
      <c r="C76" s="51">
        <f>VLOOKUP(A76,'Other data'!A:J,9,FALSE)*10^6</f>
        <v>22880310000</v>
      </c>
      <c r="D76" s="43">
        <f>VLOOKUP(A76,'Other data'!A:J,10,FALSE)</f>
        <v>27.07</v>
      </c>
      <c r="E76" s="17">
        <f>VLOOKUP(A76,'Other data'!A:F,5,FALSE)*10^3</f>
        <v>3360000</v>
      </c>
      <c r="F76" s="17">
        <f>VLOOKUP(A76,'Other data'!A:F,4,FALSE)*10^3</f>
        <v>45410000</v>
      </c>
      <c r="G76" s="48">
        <f t="shared" si="7"/>
        <v>1.5411470998426158E-4</v>
      </c>
      <c r="H76" s="41">
        <f t="shared" si="4"/>
        <v>517.82542554711893</v>
      </c>
      <c r="I76" s="41">
        <f t="shared" si="5"/>
        <v>6998.3489803853181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6"/>
        <v>618668</v>
      </c>
      <c r="C77" s="51">
        <f>VLOOKUP(A77,'Other data'!A:J,9,FALSE)*10^6</f>
        <v>76352060000</v>
      </c>
      <c r="D77" s="43">
        <f>VLOOKUP(A77,'Other data'!A:J,10,FALSE)</f>
        <v>116.39</v>
      </c>
      <c r="E77" s="17">
        <f>VLOOKUP(A77,'Other data'!A:F,5,FALSE)*10^3</f>
        <v>40400000</v>
      </c>
      <c r="F77" s="17">
        <f>VLOOKUP(A77,'Other data'!A:F,4,FALSE)*10^3</f>
        <v>506400000</v>
      </c>
      <c r="G77" s="48">
        <f t="shared" si="7"/>
        <v>9.4308874600109013E-4</v>
      </c>
      <c r="H77" s="41">
        <f t="shared" si="4"/>
        <v>38100.785338444039</v>
      </c>
      <c r="I77" s="41">
        <f t="shared" si="5"/>
        <v>477580.14097495202</v>
      </c>
      <c r="K77" s="59" t="s">
        <v>409</v>
      </c>
      <c r="L77" s="20">
        <v>0</v>
      </c>
    </row>
    <row r="78" spans="1:12" x14ac:dyDescent="0.35">
      <c r="A78" s="59" t="s">
        <v>369</v>
      </c>
      <c r="B78" s="19">
        <f t="shared" si="6"/>
        <v>0</v>
      </c>
      <c r="C78" s="51">
        <f>VLOOKUP(A78,'Other data'!A:J,9,FALSE)*10^6</f>
        <v>5258470523.0178003</v>
      </c>
      <c r="D78" s="43">
        <f>VLOOKUP(A78,'Other data'!A:J,10,FALSE)</f>
        <v>13.921893700000002</v>
      </c>
      <c r="E78" s="17">
        <f>VLOOKUP(A78,'Other data'!A:F,5,FALSE)*10^3</f>
        <v>2368462.9999999995</v>
      </c>
      <c r="F78" s="17">
        <f>VLOOKUP(A78,'Other data'!A:F,4,FALSE)*10^3</f>
        <v>2384502.9999999995</v>
      </c>
      <c r="G78" s="48">
        <f t="shared" si="7"/>
        <v>0</v>
      </c>
      <c r="H78" s="41">
        <f t="shared" si="4"/>
        <v>0</v>
      </c>
      <c r="I78" s="41">
        <f t="shared" si="5"/>
        <v>0</v>
      </c>
      <c r="K78" s="60" t="s">
        <v>411</v>
      </c>
      <c r="L78" s="20">
        <v>0</v>
      </c>
    </row>
    <row r="79" spans="1:12" x14ac:dyDescent="0.35">
      <c r="A79" s="59" t="s">
        <v>375</v>
      </c>
      <c r="B79" s="19">
        <v>0</v>
      </c>
      <c r="C79" s="51">
        <f>VLOOKUP(A79,'Other data'!A:J,9,FALSE)*10^6</f>
        <v>0</v>
      </c>
      <c r="D79" s="43">
        <f>VLOOKUP(A79,'Other data'!A:J,10,FALSE)</f>
        <v>0</v>
      </c>
      <c r="E79" s="17">
        <f>VLOOKUP(A79,'Other data'!A:F,5,FALSE)*10^3</f>
        <v>0</v>
      </c>
      <c r="F79" s="17">
        <f>VLOOKUP(A79,'Other data'!A:F,4,FALSE)*10^3</f>
        <v>0</v>
      </c>
      <c r="G79" s="48"/>
      <c r="H79" s="41">
        <f t="shared" si="4"/>
        <v>0</v>
      </c>
      <c r="I79" s="41">
        <f t="shared" si="5"/>
        <v>0</v>
      </c>
      <c r="K79" s="60" t="s">
        <v>419</v>
      </c>
      <c r="L79" s="20">
        <v>0</v>
      </c>
    </row>
    <row r="80" spans="1:12" x14ac:dyDescent="0.35">
      <c r="A80" s="59" t="s">
        <v>377</v>
      </c>
      <c r="B80" s="19">
        <v>0</v>
      </c>
      <c r="C80" s="51">
        <f>VLOOKUP(A80,'Other data'!A:J,9,FALSE)*10^6</f>
        <v>0</v>
      </c>
      <c r="D80" s="43">
        <f>VLOOKUP(A80,'Other data'!A:J,10,FALSE)</f>
        <v>0</v>
      </c>
      <c r="E80" s="17">
        <f>VLOOKUP(A80,'Other data'!A:F,5,FALSE)*10^3</f>
        <v>0</v>
      </c>
      <c r="F80" s="17">
        <f>VLOOKUP(A80,'Other data'!A:F,4,FALSE)*10^3</f>
        <v>0</v>
      </c>
      <c r="G80" s="48"/>
      <c r="H80" s="41">
        <f t="shared" si="4"/>
        <v>0</v>
      </c>
      <c r="I80" s="41">
        <f t="shared" si="5"/>
        <v>0</v>
      </c>
      <c r="K80" s="60" t="s">
        <v>415</v>
      </c>
      <c r="L80" s="20">
        <v>18338900</v>
      </c>
    </row>
    <row r="81" spans="1:12" x14ac:dyDescent="0.35">
      <c r="A81" s="59" t="s">
        <v>381</v>
      </c>
      <c r="B81" s="19">
        <v>0</v>
      </c>
      <c r="C81" s="51">
        <f>VLOOKUP(A81,'Other data'!A:J,9,FALSE)*10^6</f>
        <v>0</v>
      </c>
      <c r="D81" s="43">
        <f>VLOOKUP(A81,'Other data'!A:J,10,FALSE)</f>
        <v>0</v>
      </c>
      <c r="E81" s="17">
        <f>VLOOKUP(A81,'Other data'!A:F,5,FALSE)*10^3</f>
        <v>0</v>
      </c>
      <c r="F81" s="17">
        <f>VLOOKUP(A81,'Other data'!A:F,4,FALSE)*10^3</f>
        <v>0</v>
      </c>
      <c r="G81" s="48"/>
      <c r="H81" s="41">
        <f t="shared" si="4"/>
        <v>0</v>
      </c>
      <c r="I81" s="41">
        <f t="shared" si="5"/>
        <v>0</v>
      </c>
      <c r="K81" s="59" t="s">
        <v>417</v>
      </c>
      <c r="L81" s="20">
        <v>0</v>
      </c>
    </row>
    <row r="82" spans="1:12" x14ac:dyDescent="0.35">
      <c r="A82" s="59" t="s">
        <v>385</v>
      </c>
      <c r="B82" s="19">
        <f t="shared" si="6"/>
        <v>176392</v>
      </c>
      <c r="C82" s="51">
        <f>VLOOKUP(A82,'Other data'!A:J,9,FALSE)*10^6</f>
        <v>15176632000</v>
      </c>
      <c r="D82" s="43">
        <f>VLOOKUP(A82,'Other data'!A:J,10,FALSE)</f>
        <v>31.82</v>
      </c>
      <c r="E82" s="17">
        <f>VLOOKUP(A82,'Other data'!A:F,5,FALSE)*10^3</f>
        <v>37559433</v>
      </c>
      <c r="F82" s="17">
        <f>VLOOKUP(A82,'Other data'!A:F,4,FALSE)*10^3</f>
        <v>37561865</v>
      </c>
      <c r="G82" s="48">
        <f t="shared" si="7"/>
        <v>3.6983129326717551E-4</v>
      </c>
      <c r="H82" s="41">
        <f t="shared" si="4"/>
        <v>13890.653680771829</v>
      </c>
      <c r="I82" s="41">
        <f t="shared" si="5"/>
        <v>13891.553110477056</v>
      </c>
      <c r="K82" s="59" t="s">
        <v>405</v>
      </c>
      <c r="L82" s="20">
        <v>108102</v>
      </c>
    </row>
    <row r="83" spans="1:12" x14ac:dyDescent="0.35">
      <c r="A83" s="60" t="s">
        <v>387</v>
      </c>
      <c r="B83" s="19">
        <f t="shared" si="6"/>
        <v>0</v>
      </c>
      <c r="C83" s="51">
        <f>VLOOKUP(A83,'Other data'!A:J,9,FALSE)*10^6</f>
        <v>2236125334.0690002</v>
      </c>
      <c r="D83" s="43">
        <f>VLOOKUP(A83,'Other data'!A:J,10,FALSE)</f>
        <v>9.2172537600000002</v>
      </c>
      <c r="E83" s="17">
        <f>VLOOKUP(A83,'Other data'!A:F,5,FALSE)*10^3</f>
        <v>384381</v>
      </c>
      <c r="F83" s="17">
        <f>VLOOKUP(A83,'Other data'!A:F,4,FALSE)*10^3</f>
        <v>755312</v>
      </c>
      <c r="G83" s="48">
        <f t="shared" si="7"/>
        <v>0</v>
      </c>
      <c r="H83" s="41">
        <f t="shared" si="4"/>
        <v>0</v>
      </c>
      <c r="I83" s="41">
        <f t="shared" si="5"/>
        <v>0</v>
      </c>
      <c r="K83" s="59" t="s">
        <v>421</v>
      </c>
      <c r="L83" s="20">
        <v>121810</v>
      </c>
    </row>
    <row r="84" spans="1:12" x14ac:dyDescent="0.35">
      <c r="A84" s="59" t="s">
        <v>389</v>
      </c>
      <c r="B84" s="19">
        <f t="shared" si="6"/>
        <v>0</v>
      </c>
      <c r="C84" s="51">
        <f>VLOOKUP(A84,'Other data'!A:J,9,FALSE)*10^6</f>
        <v>717018885.02200007</v>
      </c>
      <c r="D84" s="43">
        <f>VLOOKUP(A84,'Other data'!A:J,10,FALSE)</f>
        <v>6.6322867600000004</v>
      </c>
      <c r="E84" s="17">
        <f>VLOOKUP(A84,'Other data'!A:F,5,FALSE)*10^3</f>
        <v>395426.00000000006</v>
      </c>
      <c r="F84" s="17">
        <f>VLOOKUP(A84,'Other data'!A:F,4,FALSE)*10^3</f>
        <v>395426.00000000006</v>
      </c>
      <c r="G84" s="48">
        <f t="shared" si="7"/>
        <v>0</v>
      </c>
      <c r="H84" s="41">
        <f t="shared" si="4"/>
        <v>0</v>
      </c>
      <c r="I84" s="41">
        <f t="shared" si="5"/>
        <v>0</v>
      </c>
      <c r="K84" s="60" t="s">
        <v>423</v>
      </c>
      <c r="L84" s="20">
        <v>110448</v>
      </c>
    </row>
    <row r="85" spans="1:12" x14ac:dyDescent="0.35">
      <c r="A85" s="60" t="s">
        <v>391</v>
      </c>
      <c r="B85" s="19">
        <f t="shared" si="6"/>
        <v>104304</v>
      </c>
      <c r="C85" s="51">
        <f>VLOOKUP(A85,'Other data'!A:J,9,FALSE)*10^6</f>
        <v>86606114900</v>
      </c>
      <c r="D85" s="43">
        <f>VLOOKUP(A85,'Other data'!A:J,10,FALSE)</f>
        <v>62.99</v>
      </c>
      <c r="E85" s="17">
        <f>VLOOKUP(A85,'Other data'!A:F,5,FALSE)*10^3</f>
        <v>22500000</v>
      </c>
      <c r="F85" s="17">
        <f>VLOOKUP(A85,'Other data'!A:F,4,FALSE)*10^3</f>
        <v>239500000</v>
      </c>
      <c r="G85" s="48">
        <f t="shared" si="7"/>
        <v>7.5861952329650114E-5</v>
      </c>
      <c r="H85" s="41">
        <f t="shared" si="4"/>
        <v>1706.8939274171275</v>
      </c>
      <c r="I85" s="41">
        <f t="shared" si="5"/>
        <v>18168.937582951203</v>
      </c>
      <c r="K85" s="59" t="s">
        <v>425</v>
      </c>
      <c r="L85" s="20">
        <v>0</v>
      </c>
    </row>
    <row r="86" spans="1:12" x14ac:dyDescent="0.35">
      <c r="A86" s="59" t="s">
        <v>393</v>
      </c>
      <c r="B86" s="19">
        <f t="shared" si="6"/>
        <v>0</v>
      </c>
      <c r="C86" s="51">
        <f>VLOOKUP(A86,'Other data'!A:J,9,FALSE)*10^6</f>
        <v>12413210000</v>
      </c>
      <c r="D86" s="43">
        <f>VLOOKUP(A86,'Other data'!A:J,10,FALSE)</f>
        <v>39.549999999999997</v>
      </c>
      <c r="E86" s="17">
        <f>VLOOKUP(A86,'Other data'!A:F,5,FALSE)*10^3</f>
        <v>10125700</v>
      </c>
      <c r="F86" s="17">
        <f>VLOOKUP(A86,'Other data'!A:F,4,FALSE)*10^3</f>
        <v>18749700</v>
      </c>
      <c r="G86" s="48">
        <f t="shared" si="7"/>
        <v>0</v>
      </c>
      <c r="H86" s="41">
        <f t="shared" si="4"/>
        <v>0</v>
      </c>
      <c r="I86" s="41">
        <f t="shared" si="5"/>
        <v>0</v>
      </c>
      <c r="K86" s="60" t="s">
        <v>431</v>
      </c>
      <c r="L86" s="20">
        <v>43855</v>
      </c>
    </row>
    <row r="87" spans="1:12" x14ac:dyDescent="0.35">
      <c r="A87" s="60" t="s">
        <v>395</v>
      </c>
      <c r="B87" s="19">
        <f t="shared" si="6"/>
        <v>67830</v>
      </c>
      <c r="C87" s="51">
        <f>VLOOKUP(A87,'Other data'!A:J,9,FALSE)*10^6</f>
        <v>42881524600</v>
      </c>
      <c r="D87" s="43">
        <f>VLOOKUP(A87,'Other data'!A:J,10,FALSE)</f>
        <v>65.7</v>
      </c>
      <c r="E87" s="17">
        <f>VLOOKUP(A87,'Other data'!A:F,5,FALSE)*10^3</f>
        <v>6600000</v>
      </c>
      <c r="F87" s="17">
        <f>VLOOKUP(A87,'Other data'!A:F,4,FALSE)*10^3</f>
        <v>70900000</v>
      </c>
      <c r="G87" s="48">
        <f t="shared" si="7"/>
        <v>1.0392426672255026E-4</v>
      </c>
      <c r="H87" s="41">
        <f t="shared" si="4"/>
        <v>685.90016036883173</v>
      </c>
      <c r="I87" s="41">
        <f t="shared" si="5"/>
        <v>7368.2305106288131</v>
      </c>
      <c r="K87" s="60" t="s">
        <v>435</v>
      </c>
      <c r="L87" s="20">
        <v>0</v>
      </c>
    </row>
    <row r="88" spans="1:12" x14ac:dyDescent="0.35">
      <c r="A88" s="60" t="s">
        <v>403</v>
      </c>
      <c r="B88" s="19">
        <f t="shared" si="6"/>
        <v>204100</v>
      </c>
      <c r="C88" s="51">
        <f>VLOOKUP(A88,'Other data'!A:J,9,FALSE)*10^6</f>
        <v>16947447000</v>
      </c>
      <c r="D88" s="43">
        <f>VLOOKUP(A88,'Other data'!A:J,10,FALSE)</f>
        <v>50.71</v>
      </c>
      <c r="E88" s="17">
        <f>VLOOKUP(A88,'Other data'!A:F,5,FALSE)*10^3</f>
        <v>3738714.0000000005</v>
      </c>
      <c r="F88" s="17">
        <f>VLOOKUP(A88,'Other data'!A:F,4,FALSE)*10^3</f>
        <v>3738714.0000000005</v>
      </c>
      <c r="G88" s="48">
        <f t="shared" si="7"/>
        <v>6.1070620253304234E-4</v>
      </c>
      <c r="H88" s="41">
        <f t="shared" si="4"/>
        <v>2283.2558292971212</v>
      </c>
      <c r="I88" s="41">
        <f t="shared" si="5"/>
        <v>2283.2558292971212</v>
      </c>
      <c r="K88" s="59" t="s">
        <v>437</v>
      </c>
      <c r="L88" s="20">
        <v>0</v>
      </c>
    </row>
    <row r="89" spans="1:12" x14ac:dyDescent="0.35">
      <c r="A89" s="60" t="s">
        <v>407</v>
      </c>
      <c r="B89" s="19">
        <f t="shared" si="6"/>
        <v>0</v>
      </c>
      <c r="C89" s="51">
        <f>VLOOKUP(A89,'Other data'!A:J,9,FALSE)*10^6</f>
        <v>762848269900</v>
      </c>
      <c r="D89" s="43">
        <f>VLOOKUP(A89,'Other data'!A:J,10,FALSE)</f>
        <v>31.94</v>
      </c>
      <c r="E89" s="17">
        <f>VLOOKUP(A89,'Other data'!A:F,5,FALSE)*10^3</f>
        <v>7809890</v>
      </c>
      <c r="F89" s="17">
        <f>VLOOKUP(A89,'Other data'!A:F,4,FALSE)*10^3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439</v>
      </c>
      <c r="L89" s="20">
        <v>667431</v>
      </c>
    </row>
    <row r="90" spans="1:12" x14ac:dyDescent="0.35">
      <c r="A90" s="59" t="s">
        <v>409</v>
      </c>
      <c r="B90" s="19">
        <f t="shared" si="6"/>
        <v>0</v>
      </c>
      <c r="C90" s="51">
        <f>VLOOKUP(A90,'Other data'!A:J,9,FALSE)*10^6</f>
        <v>3132817520.3599997</v>
      </c>
      <c r="D90" s="43">
        <f>VLOOKUP(A90,'Other data'!A:J,10,FALSE)</f>
        <v>21.152415680000001</v>
      </c>
      <c r="E90" s="17">
        <f>VLOOKUP(A90,'Other data'!A:F,5,FALSE)*10^3</f>
        <v>560451</v>
      </c>
      <c r="F90" s="17">
        <f>VLOOKUP(A90,'Other data'!A:F,4,FALSE)*10^3</f>
        <v>560451</v>
      </c>
      <c r="G90" s="48">
        <f t="shared" si="7"/>
        <v>0</v>
      </c>
      <c r="H90" s="41">
        <f t="shared" si="4"/>
        <v>0</v>
      </c>
      <c r="I90" s="41">
        <f t="shared" si="5"/>
        <v>0</v>
      </c>
      <c r="K90" s="59" t="s">
        <v>441</v>
      </c>
      <c r="L90" s="20">
        <v>0</v>
      </c>
    </row>
    <row r="91" spans="1:12" x14ac:dyDescent="0.35">
      <c r="A91" s="60" t="s">
        <v>411</v>
      </c>
      <c r="B91" s="19">
        <f t="shared" si="6"/>
        <v>0</v>
      </c>
      <c r="C91" s="51">
        <f>VLOOKUP(A91,'Other data'!A:J,9,FALSE)*10^6</f>
        <v>8516333237.0358</v>
      </c>
      <c r="D91" s="43">
        <f>VLOOKUP(A91,'Other data'!A:J,10,FALSE)</f>
        <v>21.942677020000001</v>
      </c>
      <c r="E91" s="17">
        <f>VLOOKUP(A91,'Other data'!A:F,5,FALSE)*10^3</f>
        <v>616420.00000000012</v>
      </c>
      <c r="F91" s="17">
        <f>VLOOKUP(A91,'Other data'!A:F,4,FALSE)*10^3</f>
        <v>616420.00000000012</v>
      </c>
      <c r="G91" s="48">
        <f t="shared" si="7"/>
        <v>0</v>
      </c>
      <c r="H91" s="41">
        <f t="shared" si="4"/>
        <v>0</v>
      </c>
      <c r="I91" s="41">
        <f t="shared" si="5"/>
        <v>0</v>
      </c>
      <c r="K91" s="60" t="s">
        <v>443</v>
      </c>
      <c r="L91" s="20">
        <v>99304</v>
      </c>
    </row>
    <row r="92" spans="1:12" x14ac:dyDescent="0.35">
      <c r="A92" s="60" t="s">
        <v>419</v>
      </c>
      <c r="B92" s="19">
        <f t="shared" si="6"/>
        <v>0</v>
      </c>
      <c r="C92" s="51">
        <f>VLOOKUP(A92,'Other data'!A:J,9,FALSE)*10^6</f>
        <v>2406710112.9346004</v>
      </c>
      <c r="D92" s="43">
        <f>VLOOKUP(A92,'Other data'!A:J,10,FALSE)</f>
        <v>10.24385494</v>
      </c>
      <c r="E92" s="17">
        <f>VLOOKUP(A92,'Other data'!A:F,5,FALSE)*10^3</f>
        <v>713781</v>
      </c>
      <c r="F92" s="17">
        <f>VLOOKUP(A92,'Other data'!A:F,4,FALSE)*10^3</f>
        <v>713781</v>
      </c>
      <c r="G92" s="48">
        <f t="shared" si="7"/>
        <v>0</v>
      </c>
      <c r="H92" s="41">
        <f t="shared" si="4"/>
        <v>0</v>
      </c>
      <c r="I92" s="41">
        <f t="shared" si="5"/>
        <v>0</v>
      </c>
      <c r="K92" s="59" t="s">
        <v>445</v>
      </c>
      <c r="L92" s="20">
        <v>2746602</v>
      </c>
    </row>
    <row r="93" spans="1:12" x14ac:dyDescent="0.35">
      <c r="A93" s="60" t="s">
        <v>413</v>
      </c>
      <c r="B93" s="19">
        <v>0</v>
      </c>
      <c r="C93" s="51">
        <f>VLOOKUP(A93,'Other data'!A:J,9,FALSE)*10^6</f>
        <v>0</v>
      </c>
      <c r="D93" s="43">
        <f>VLOOKUP(A93,'Other data'!A:J,10,FALSE)</f>
        <v>0</v>
      </c>
      <c r="E93" s="17">
        <f>VLOOKUP(A93,'Other data'!A:F,5,FALSE)*10^3</f>
        <v>0</v>
      </c>
      <c r="F93" s="17">
        <f>VLOOKUP(A93,'Other data'!A:F,4,FALSE)*10^3</f>
        <v>0</v>
      </c>
      <c r="G93" s="48"/>
      <c r="H93" s="41">
        <f t="shared" si="4"/>
        <v>0</v>
      </c>
      <c r="I93" s="41">
        <f t="shared" si="5"/>
        <v>0</v>
      </c>
      <c r="K93" s="60" t="s">
        <v>447</v>
      </c>
      <c r="L93" s="20">
        <v>127238</v>
      </c>
    </row>
    <row r="94" spans="1:12" x14ac:dyDescent="0.35">
      <c r="A94" s="60" t="s">
        <v>415</v>
      </c>
      <c r="B94" s="19">
        <f t="shared" si="6"/>
        <v>18338900</v>
      </c>
      <c r="C94" s="51">
        <f>VLOOKUP(A94,'Other data'!A:J,9,FALSE)*10^6</f>
        <v>28162846184</v>
      </c>
      <c r="D94" s="43">
        <f>VLOOKUP(A94,'Other data'!A:J,10,FALSE)</f>
        <v>33.944309520000004</v>
      </c>
      <c r="E94" s="17">
        <f>VLOOKUP(A94,'Other data'!A:F,5,FALSE)*10^3</f>
        <v>4139710</v>
      </c>
      <c r="F94" s="17">
        <f>VLOOKUP(A94,'Other data'!A:F,4,FALSE)*10^3</f>
        <v>5873170</v>
      </c>
      <c r="G94" s="48">
        <f t="shared" si="7"/>
        <v>2.2103635896360017E-2</v>
      </c>
      <c r="H94" s="41">
        <f t="shared" si="4"/>
        <v>91502.642556520528</v>
      </c>
      <c r="I94" s="41">
        <f t="shared" si="5"/>
        <v>129818.41123742476</v>
      </c>
      <c r="K94" s="59" t="s">
        <v>449</v>
      </c>
      <c r="L94" s="20">
        <v>0</v>
      </c>
    </row>
    <row r="95" spans="1:12" x14ac:dyDescent="0.35">
      <c r="A95" s="59" t="s">
        <v>417</v>
      </c>
      <c r="B95" s="19">
        <f t="shared" si="6"/>
        <v>0</v>
      </c>
      <c r="C95" s="51">
        <f>VLOOKUP(A95,'Other data'!A:J,9,FALSE)*10^6</f>
        <v>101761754548.1705</v>
      </c>
      <c r="D95" s="43">
        <f>VLOOKUP(A95,'Other data'!A:J,10,FALSE)</f>
        <v>4.6365024999999997</v>
      </c>
      <c r="E95" s="17">
        <f>VLOOKUP(A95,'Other data'!A:F,5,FALSE)*10^3</f>
        <v>47902354.999999985</v>
      </c>
      <c r="F95" s="17">
        <f>VLOOKUP(A95,'Other data'!A:F,4,FALSE)*10^3</f>
        <v>491186355</v>
      </c>
      <c r="G95" s="48">
        <f t="shared" si="7"/>
        <v>0</v>
      </c>
      <c r="H95" s="41">
        <f t="shared" si="4"/>
        <v>0</v>
      </c>
      <c r="I95" s="41">
        <f t="shared" si="5"/>
        <v>0</v>
      </c>
      <c r="K95" s="60" t="s">
        <v>455</v>
      </c>
      <c r="L95" s="20">
        <v>19366427</v>
      </c>
    </row>
    <row r="96" spans="1:12" x14ac:dyDescent="0.35">
      <c r="A96" s="59" t="s">
        <v>405</v>
      </c>
      <c r="B96" s="19">
        <f t="shared" si="6"/>
        <v>108102</v>
      </c>
      <c r="C96" s="51">
        <f>VLOOKUP(A96,'Other data'!A:J,9,FALSE)*10^6</f>
        <v>85165383300</v>
      </c>
      <c r="D96" s="43">
        <f>VLOOKUP(A96,'Other data'!A:J,10,FALSE)</f>
        <v>16.260000000000002</v>
      </c>
      <c r="E96" s="17">
        <f>VLOOKUP(A96,'Other data'!A:F,5,FALSE)*10^3</f>
        <v>4049398.9999999977</v>
      </c>
      <c r="F96" s="17">
        <f>VLOOKUP(A96,'Other data'!A:F,4,FALSE)*10^3</f>
        <v>45554598</v>
      </c>
      <c r="G96" s="48">
        <f t="shared" si="7"/>
        <v>2.0639119462519934E-5</v>
      </c>
      <c r="H96" s="41">
        <f t="shared" si="4"/>
        <v>83.576029712408712</v>
      </c>
      <c r="I96" s="41">
        <f t="shared" si="5"/>
        <v>940.20679018907163</v>
      </c>
      <c r="K96" s="59" t="s">
        <v>457</v>
      </c>
      <c r="L96" s="20">
        <v>0</v>
      </c>
    </row>
    <row r="97" spans="1:12" x14ac:dyDescent="0.35">
      <c r="A97" s="59" t="s">
        <v>421</v>
      </c>
      <c r="B97" s="19">
        <f t="shared" si="6"/>
        <v>121810</v>
      </c>
      <c r="C97" s="51">
        <f>VLOOKUP(A97,'Other data'!A:J,9,FALSE)*10^6</f>
        <v>65181041200</v>
      </c>
      <c r="D97" s="43">
        <f>VLOOKUP(A97,'Other data'!A:J,10,FALSE)</f>
        <v>104.08</v>
      </c>
      <c r="E97" s="17">
        <f>VLOOKUP(A97,'Other data'!A:F,5,FALSE)*10^3</f>
        <v>31200000</v>
      </c>
      <c r="F97" s="17">
        <f>VLOOKUP(A97,'Other data'!A:F,4,FALSE)*10^3</f>
        <v>385200000</v>
      </c>
      <c r="G97" s="48">
        <f t="shared" si="7"/>
        <v>1.9450417738954434E-4</v>
      </c>
      <c r="H97" s="41">
        <f t="shared" si="4"/>
        <v>6068.5303345537832</v>
      </c>
      <c r="I97" s="41">
        <f t="shared" si="5"/>
        <v>74923.009130452483</v>
      </c>
      <c r="K97" s="60" t="s">
        <v>459</v>
      </c>
      <c r="L97" s="20">
        <v>18330</v>
      </c>
    </row>
    <row r="98" spans="1:12" x14ac:dyDescent="0.35">
      <c r="A98" s="60" t="s">
        <v>423</v>
      </c>
      <c r="B98" s="19">
        <f t="shared" si="6"/>
        <v>110448</v>
      </c>
      <c r="C98" s="51">
        <f>VLOOKUP(A98,'Other data'!A:J,9,FALSE)*10^6</f>
        <v>58662262000</v>
      </c>
      <c r="D98" s="43">
        <f>VLOOKUP(A98,'Other data'!A:J,10,FALSE)</f>
        <v>228.39</v>
      </c>
      <c r="E98" s="17">
        <f>VLOOKUP(A98,'Other data'!A:F,5,FALSE)*10^3</f>
        <v>3350144</v>
      </c>
      <c r="F98" s="17">
        <f>VLOOKUP(A98,'Other data'!A:F,4,FALSE)*10^3</f>
        <v>165350144</v>
      </c>
      <c r="G98" s="48">
        <f t="shared" si="7"/>
        <v>4.3000760386634933E-4</v>
      </c>
      <c r="H98" s="41">
        <f t="shared" si="4"/>
        <v>1440.587394047227</v>
      </c>
      <c r="I98" s="41">
        <f t="shared" si="5"/>
        <v>71101.819220395817</v>
      </c>
      <c r="K98" s="59" t="s">
        <v>461</v>
      </c>
      <c r="L98" s="20">
        <v>73084431</v>
      </c>
    </row>
    <row r="99" spans="1:12" x14ac:dyDescent="0.35">
      <c r="A99" s="59" t="s">
        <v>425</v>
      </c>
      <c r="B99" s="19">
        <f t="shared" si="6"/>
        <v>0</v>
      </c>
      <c r="C99" s="51">
        <f>VLOOKUP(A99,'Other data'!A:J,9,FALSE)*10^6</f>
        <v>18928648900</v>
      </c>
      <c r="D99" s="43">
        <f>VLOOKUP(A99,'Other data'!A:J,10,FALSE)</f>
        <v>11.76</v>
      </c>
      <c r="E99" s="17">
        <f>VLOOKUP(A99,'Other data'!A:F,5,FALSE)*10^3</f>
        <v>1984000</v>
      </c>
      <c r="F99" s="17">
        <f>VLOOKUP(A99,'Other data'!A:F,4,FALSE)*10^3</f>
        <v>1984000</v>
      </c>
      <c r="G99" s="48">
        <f t="shared" si="7"/>
        <v>0</v>
      </c>
      <c r="H99" s="41">
        <f t="shared" si="4"/>
        <v>0</v>
      </c>
      <c r="I99" s="41">
        <f t="shared" si="5"/>
        <v>0</v>
      </c>
      <c r="K99" s="60" t="s">
        <v>463</v>
      </c>
      <c r="L99" s="20">
        <v>4495290</v>
      </c>
    </row>
    <row r="100" spans="1:12" x14ac:dyDescent="0.35">
      <c r="A100" s="60" t="s">
        <v>431</v>
      </c>
      <c r="B100" s="19">
        <f t="shared" si="6"/>
        <v>43855</v>
      </c>
      <c r="C100" s="51">
        <f>VLOOKUP(A100,'Other data'!A:J,9,FALSE)*10^6</f>
        <v>50425190000</v>
      </c>
      <c r="D100" s="43">
        <f>VLOOKUP(A100,'Other data'!A:J,10,FALSE)</f>
        <v>61.27</v>
      </c>
      <c r="E100" s="17">
        <f>VLOOKUP(A100,'Other data'!A:F,5,FALSE)*10^3</f>
        <v>2868611</v>
      </c>
      <c r="F100" s="17">
        <f>VLOOKUP(A100,'Other data'!A:F,4,FALSE)*10^3</f>
        <v>2868611</v>
      </c>
      <c r="G100" s="48">
        <f t="shared" si="7"/>
        <v>5.3286776906542149E-5</v>
      </c>
      <c r="H100" s="41">
        <f t="shared" si="4"/>
        <v>152.85903438865279</v>
      </c>
      <c r="I100" s="41">
        <f t="shared" si="5"/>
        <v>152.85903438865279</v>
      </c>
      <c r="K100" s="60" t="s">
        <v>467</v>
      </c>
      <c r="L100" s="94">
        <v>0</v>
      </c>
    </row>
    <row r="101" spans="1:12" x14ac:dyDescent="0.35">
      <c r="A101" s="60" t="s">
        <v>435</v>
      </c>
      <c r="B101" s="19">
        <f t="shared" si="6"/>
        <v>0</v>
      </c>
      <c r="C101" s="51">
        <f>VLOOKUP(A101,'Other data'!A:J,9,FALSE)*10^6</f>
        <v>33269047737.4837</v>
      </c>
      <c r="D101" s="43">
        <f>VLOOKUP(A101,'Other data'!A:J,10,FALSE)</f>
        <v>44.635677290000004</v>
      </c>
      <c r="E101" s="17">
        <f>VLOOKUP(A101,'Other data'!A:F,5,FALSE)*10^3</f>
        <v>85500000</v>
      </c>
      <c r="F101" s="17">
        <f>VLOOKUP(A101,'Other data'!A:F,4,FALSE)*10^3</f>
        <v>107600000</v>
      </c>
      <c r="G101" s="48">
        <f t="shared" si="7"/>
        <v>0</v>
      </c>
      <c r="H101" s="41">
        <f t="shared" si="4"/>
        <v>0</v>
      </c>
      <c r="I101" s="41">
        <f t="shared" si="5"/>
        <v>0</v>
      </c>
      <c r="K101" s="60" t="s">
        <v>471</v>
      </c>
      <c r="L101" s="101">
        <v>0</v>
      </c>
    </row>
    <row r="102" spans="1:12" x14ac:dyDescent="0.35">
      <c r="A102" s="60" t="s">
        <v>439</v>
      </c>
      <c r="B102" s="19">
        <f t="shared" si="6"/>
        <v>667431</v>
      </c>
      <c r="C102" s="51">
        <f>VLOOKUP(A102,'Other data'!A:J,9,FALSE)*10^6</f>
        <v>86248200000</v>
      </c>
      <c r="D102" s="43">
        <f>VLOOKUP(A102,'Other data'!A:J,10,FALSE)</f>
        <v>53.46</v>
      </c>
      <c r="E102" s="17">
        <f>VLOOKUP(A102,'Other data'!A:F,5,FALSE)*10^3</f>
        <v>1884000</v>
      </c>
      <c r="F102" s="17">
        <f>VLOOKUP(A102,'Other data'!A:F,4,FALSE)*10^3</f>
        <v>36733000</v>
      </c>
      <c r="G102" s="48">
        <f t="shared" si="7"/>
        <v>4.1369977877799187E-4</v>
      </c>
      <c r="H102" s="41">
        <f t="shared" si="4"/>
        <v>779.41038321773669</v>
      </c>
      <c r="I102" s="41">
        <f t="shared" si="5"/>
        <v>15196.433973851976</v>
      </c>
      <c r="K102" s="59" t="s">
        <v>473</v>
      </c>
      <c r="L102" s="101">
        <v>0</v>
      </c>
    </row>
    <row r="103" spans="1:12" x14ac:dyDescent="0.35">
      <c r="A103" s="59" t="s">
        <v>441</v>
      </c>
      <c r="B103" s="19">
        <f t="shared" si="6"/>
        <v>0</v>
      </c>
      <c r="C103" s="51">
        <f>VLOOKUP(A103,'Other data'!A:J,9,FALSE)*10^6</f>
        <v>2358931281.5992002</v>
      </c>
      <c r="D103" s="43">
        <f>VLOOKUP(A103,'Other data'!A:J,10,FALSE)</f>
        <v>5.1920908600000004</v>
      </c>
      <c r="E103" s="17">
        <f>VLOOKUP(A103,'Other data'!A:F,5,FALSE)*10^3</f>
        <v>238196</v>
      </c>
      <c r="F103" s="17">
        <f>VLOOKUP(A103,'Other data'!A:F,4,FALSE)*10^3</f>
        <v>238196</v>
      </c>
      <c r="G103" s="48">
        <f t="shared" si="7"/>
        <v>0</v>
      </c>
      <c r="H103" s="41">
        <f t="shared" si="4"/>
        <v>0</v>
      </c>
      <c r="I103" s="41">
        <f t="shared" si="5"/>
        <v>0</v>
      </c>
      <c r="K103" s="60" t="s">
        <v>475</v>
      </c>
      <c r="L103" s="101">
        <v>2444103</v>
      </c>
    </row>
    <row r="104" spans="1:12" x14ac:dyDescent="0.35">
      <c r="A104" s="60" t="s">
        <v>443</v>
      </c>
      <c r="B104" s="19">
        <f t="shared" si="6"/>
        <v>99304</v>
      </c>
      <c r="C104" s="51">
        <f>VLOOKUP(A104,'Other data'!A:J,9,FALSE)*10^6</f>
        <v>80593561000</v>
      </c>
      <c r="D104" s="43">
        <f>VLOOKUP(A104,'Other data'!A:J,10,FALSE)</f>
        <v>77.27</v>
      </c>
      <c r="E104" s="17">
        <f>VLOOKUP(A104,'Other data'!A:F,5,FALSE)*10^3</f>
        <v>7428409</v>
      </c>
      <c r="F104" s="17">
        <f>VLOOKUP(A104,'Other data'!A:F,4,FALSE)*10^3</f>
        <v>74077706</v>
      </c>
      <c r="G104" s="48">
        <f t="shared" si="7"/>
        <v>9.5208847763905097E-5</v>
      </c>
      <c r="H104" s="41">
        <f t="shared" si="4"/>
        <v>707.25026160902246</v>
      </c>
      <c r="I104" s="41">
        <f t="shared" si="5"/>
        <v>7052.8530332533192</v>
      </c>
      <c r="K104" s="60" t="s">
        <v>479</v>
      </c>
      <c r="L104" s="101">
        <v>90339</v>
      </c>
    </row>
    <row r="105" spans="1:12" x14ac:dyDescent="0.35">
      <c r="A105" s="59" t="s">
        <v>445</v>
      </c>
      <c r="B105" s="19">
        <f t="shared" si="6"/>
        <v>2746602</v>
      </c>
      <c r="C105" s="51">
        <f>VLOOKUP(A105,'Other data'!A:J,9,FALSE)*10^6</f>
        <v>241953060700</v>
      </c>
      <c r="D105" s="43">
        <f>VLOOKUP(A105,'Other data'!A:J,10,FALSE)</f>
        <v>2326</v>
      </c>
      <c r="E105" s="17">
        <f>VLOOKUP(A105,'Other data'!A:F,5,FALSE)*10^3</f>
        <v>59000000</v>
      </c>
      <c r="F105" s="17">
        <f>VLOOKUP(A105,'Other data'!A:F,4,FALSE)*10^3</f>
        <v>1262750000</v>
      </c>
      <c r="G105" s="48">
        <f t="shared" si="7"/>
        <v>2.6404279547103081E-2</v>
      </c>
      <c r="H105" s="41">
        <f t="shared" si="4"/>
        <v>1557852.4932790818</v>
      </c>
      <c r="I105" s="41">
        <f t="shared" si="5"/>
        <v>33342003.998104416</v>
      </c>
      <c r="K105" s="60" t="s">
        <v>483</v>
      </c>
      <c r="L105" s="101">
        <v>2621760</v>
      </c>
    </row>
    <row r="106" spans="1:12" x14ac:dyDescent="0.35">
      <c r="A106" s="60" t="s">
        <v>447</v>
      </c>
      <c r="B106" s="19">
        <f t="shared" si="6"/>
        <v>127238</v>
      </c>
      <c r="C106" s="51">
        <f>VLOOKUP(A106,'Other data'!A:J,9,FALSE)*10^6</f>
        <v>139821590000</v>
      </c>
      <c r="D106" s="43">
        <f>VLOOKUP(A106,'Other data'!A:J,10,FALSE)</f>
        <v>71.41</v>
      </c>
      <c r="E106" s="17">
        <f>VLOOKUP(A106,'Other data'!A:F,5,FALSE)*10^3</f>
        <v>85111460.999999985</v>
      </c>
      <c r="F106" s="17">
        <f>VLOOKUP(A106,'Other data'!A:F,4,FALSE)*10^3</f>
        <v>123629261.99999999</v>
      </c>
      <c r="G106" s="48">
        <f t="shared" si="7"/>
        <v>6.4983280336033939E-5</v>
      </c>
      <c r="H106" s="41">
        <f t="shared" si="4"/>
        <v>5530.8219299724187</v>
      </c>
      <c r="I106" s="41">
        <f t="shared" si="5"/>
        <v>8033.8349902829868</v>
      </c>
      <c r="K106" s="59" t="s">
        <v>485</v>
      </c>
      <c r="L106" s="101">
        <v>0</v>
      </c>
    </row>
    <row r="107" spans="1:12" x14ac:dyDescent="0.35">
      <c r="A107" s="59" t="s">
        <v>449</v>
      </c>
      <c r="B107" s="19">
        <f t="shared" si="6"/>
        <v>0</v>
      </c>
      <c r="C107" s="51">
        <f>VLOOKUP(A107,'Other data'!A:J,9,FALSE)*10^6</f>
        <v>10951595700</v>
      </c>
      <c r="D107" s="43">
        <f>VLOOKUP(A107,'Other data'!A:J,10,FALSE)</f>
        <v>5.85</v>
      </c>
      <c r="E107" s="17">
        <f>VLOOKUP(A107,'Other data'!A:F,5,FALSE)*10^3</f>
        <v>1287610.0000000002</v>
      </c>
      <c r="F107" s="17">
        <f>VLOOKUP(A107,'Other data'!A:F,4,FALSE)*10^3</f>
        <v>1287610.0000000002</v>
      </c>
      <c r="G107" s="48">
        <f t="shared" si="7"/>
        <v>0</v>
      </c>
      <c r="H107" s="41">
        <f t="shared" si="4"/>
        <v>0</v>
      </c>
      <c r="I107" s="41">
        <f t="shared" si="5"/>
        <v>0</v>
      </c>
      <c r="K107" s="60" t="s">
        <v>487</v>
      </c>
      <c r="L107" s="101">
        <v>0</v>
      </c>
    </row>
    <row r="108" spans="1:12" x14ac:dyDescent="0.35">
      <c r="A108" s="59" t="s">
        <v>451</v>
      </c>
      <c r="B108" s="19">
        <v>0</v>
      </c>
      <c r="C108" s="51">
        <f>VLOOKUP(A108,'Other data'!A:J,9,FALSE)*10^6</f>
        <v>0</v>
      </c>
      <c r="D108" s="43">
        <f>VLOOKUP(A108,'Other data'!A:J,10,FALSE)</f>
        <v>0</v>
      </c>
      <c r="E108" s="17">
        <f>VLOOKUP(A108,'Other data'!A:F,5,FALSE)*10^3</f>
        <v>0</v>
      </c>
      <c r="F108" s="17">
        <f>VLOOKUP(A108,'Other data'!A:F,4,FALSE)*10^3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491</v>
      </c>
      <c r="L108" s="101">
        <v>27613</v>
      </c>
    </row>
    <row r="109" spans="1:12" x14ac:dyDescent="0.35">
      <c r="A109" s="60" t="s">
        <v>455</v>
      </c>
      <c r="B109" s="19">
        <f t="shared" si="6"/>
        <v>19366427</v>
      </c>
      <c r="C109" s="51">
        <f>VLOOKUP(A109,'Other data'!A:J,9,FALSE)*10^6</f>
        <v>52499482930.278999</v>
      </c>
      <c r="D109" s="43">
        <f>VLOOKUP(A109,'Other data'!A:J,10,FALSE)</f>
        <v>31.721237900000006</v>
      </c>
      <c r="E109" s="17">
        <f>VLOOKUP(A109,'Other data'!A:F,5,FALSE)*10^3</f>
        <v>34875880.999999993</v>
      </c>
      <c r="F109" s="17">
        <f>VLOOKUP(A109,'Other data'!A:F,4,FALSE)*10^3</f>
        <v>177875881</v>
      </c>
      <c r="G109" s="48">
        <f t="shared" si="7"/>
        <v>1.1701582641410573E-2</v>
      </c>
      <c r="H109" s="41">
        <f t="shared" si="4"/>
        <v>408103.00371350069</v>
      </c>
      <c r="I109" s="41">
        <f t="shared" si="5"/>
        <v>2081429.3214352126</v>
      </c>
      <c r="K109" s="59" t="s">
        <v>493</v>
      </c>
      <c r="L109" s="101">
        <v>0</v>
      </c>
    </row>
    <row r="110" spans="1:12" x14ac:dyDescent="0.35">
      <c r="A110" s="59" t="s">
        <v>457</v>
      </c>
      <c r="B110" s="19">
        <f t="shared" si="6"/>
        <v>0</v>
      </c>
      <c r="C110" s="51">
        <f>VLOOKUP(A110,'Other data'!A:J,9,FALSE)*10^6</f>
        <v>2723648190.0078001</v>
      </c>
      <c r="D110" s="43">
        <f>VLOOKUP(A110,'Other data'!A:J,10,FALSE)</f>
        <v>3.2939865200000003</v>
      </c>
      <c r="E110" s="17">
        <f>VLOOKUP(A110,'Other data'!A:F,5,FALSE)*10^3</f>
        <v>534280</v>
      </c>
      <c r="F110" s="17">
        <f>VLOOKUP(A110,'Other data'!A:F,4,FALSE)*10^3</f>
        <v>534280</v>
      </c>
      <c r="G110" s="48">
        <f t="shared" si="7"/>
        <v>0</v>
      </c>
      <c r="H110" s="41">
        <f t="shared" si="4"/>
        <v>0</v>
      </c>
      <c r="I110" s="41">
        <f t="shared" si="5"/>
        <v>0</v>
      </c>
      <c r="K110" s="60" t="s">
        <v>495</v>
      </c>
      <c r="L110" s="101">
        <v>2087345</v>
      </c>
    </row>
    <row r="111" spans="1:12" x14ac:dyDescent="0.35">
      <c r="A111" s="60" t="s">
        <v>459</v>
      </c>
      <c r="B111" s="19">
        <f t="shared" si="6"/>
        <v>18330</v>
      </c>
      <c r="C111" s="51">
        <f>VLOOKUP(A111,'Other data'!A:J,9,FALSE)*10^6</f>
        <v>30291003800</v>
      </c>
      <c r="D111" s="43">
        <f>VLOOKUP(A111,'Other data'!A:J,10,FALSE)</f>
        <v>73.5</v>
      </c>
      <c r="E111" s="17">
        <f>VLOOKUP(A111,'Other data'!A:F,5,FALSE)*10^3</f>
        <v>11700000</v>
      </c>
      <c r="F111" s="17">
        <f>VLOOKUP(A111,'Other data'!A:F,4,FALSE)*10^3</f>
        <v>44300000</v>
      </c>
      <c r="G111" s="48">
        <f t="shared" si="7"/>
        <v>4.4477066818102606E-5</v>
      </c>
      <c r="H111" s="41">
        <f t="shared" si="4"/>
        <v>520.38168177180046</v>
      </c>
      <c r="I111" s="41">
        <f t="shared" si="5"/>
        <v>1970.3340600419456</v>
      </c>
      <c r="K111" s="59" t="s">
        <v>497</v>
      </c>
      <c r="L111" s="101">
        <v>0</v>
      </c>
    </row>
    <row r="112" spans="1:12" x14ac:dyDescent="0.35">
      <c r="A112" s="59" t="s">
        <v>461</v>
      </c>
      <c r="B112" s="19">
        <f t="shared" si="6"/>
        <v>73084431</v>
      </c>
      <c r="C112" s="51">
        <f>VLOOKUP(A112,'Other data'!A:J,9,FALSE)*10^6</f>
        <v>85443971897.680008</v>
      </c>
      <c r="D112" s="43">
        <f>VLOOKUP(A112,'Other data'!A:J,10,FALSE)</f>
        <v>39.867576759999999</v>
      </c>
      <c r="E112" s="17">
        <f>VLOOKUP(A112,'Other data'!A:F,5,FALSE)*10^3</f>
        <v>23246029.000000004</v>
      </c>
      <c r="F112" s="17">
        <f>VLOOKUP(A112,'Other data'!A:F,4,FALSE)*10^3</f>
        <v>26764869.000000004</v>
      </c>
      <c r="G112" s="48">
        <f t="shared" si="7"/>
        <v>3.4100698950917295E-2</v>
      </c>
      <c r="H112" s="41">
        <f t="shared" si="4"/>
        <v>792705.83673329314</v>
      </c>
      <c r="I112" s="41">
        <f t="shared" si="5"/>
        <v>912700.74022973899</v>
      </c>
      <c r="K112" s="61" t="s">
        <v>499</v>
      </c>
      <c r="L112" s="101">
        <v>152502</v>
      </c>
    </row>
    <row r="113" spans="1:12" x14ac:dyDescent="0.35">
      <c r="A113" s="60" t="s">
        <v>463</v>
      </c>
      <c r="B113" s="19">
        <f t="shared" si="6"/>
        <v>4495290</v>
      </c>
      <c r="C113" s="51">
        <f>VLOOKUP(A113,'Other data'!A:J,9,FALSE)*10^6</f>
        <v>24523739981.268002</v>
      </c>
      <c r="D113" s="43">
        <f>VLOOKUP(A113,'Other data'!A:J,10,FALSE)</f>
        <v>37.82914564</v>
      </c>
      <c r="E113" s="17">
        <f>VLOOKUP(A113,'Other data'!A:F,5,FALSE)*10^3</f>
        <v>2932000</v>
      </c>
      <c r="F113" s="17">
        <f>VLOOKUP(A113,'Other data'!A:F,4,FALSE)*10^3</f>
        <v>72355000</v>
      </c>
      <c r="G113" s="48">
        <f t="shared" si="7"/>
        <v>6.9342188521786382E-3</v>
      </c>
      <c r="H113" s="41">
        <f t="shared" si="4"/>
        <v>20331.129674587766</v>
      </c>
      <c r="I113" s="41">
        <f t="shared" si="5"/>
        <v>501725.40504938539</v>
      </c>
      <c r="K113" s="102"/>
      <c r="L113" s="102"/>
    </row>
    <row r="114" spans="1:12" x14ac:dyDescent="0.35">
      <c r="A114" s="60" t="s">
        <v>465</v>
      </c>
      <c r="B114" s="19">
        <v>0</v>
      </c>
      <c r="C114" s="51">
        <f>VLOOKUP(A114,'Other data'!A:J,9,FALSE)*10^6</f>
        <v>0</v>
      </c>
      <c r="D114" s="43">
        <f>VLOOKUP(A114,'Other data'!A:J,10,FALSE)</f>
        <v>0</v>
      </c>
      <c r="E114" s="17">
        <f>VLOOKUP(A114,'Other data'!A:F,5,FALSE)*10^3</f>
        <v>0</v>
      </c>
      <c r="F114" s="17">
        <f>VLOOKUP(A114,'Other data'!A:F,4,FALSE)*10^3</f>
        <v>0</v>
      </c>
      <c r="G114" s="48"/>
      <c r="H114" s="41">
        <f t="shared" si="4"/>
        <v>0</v>
      </c>
      <c r="I114" s="41">
        <f t="shared" si="5"/>
        <v>0</v>
      </c>
      <c r="K114" s="102"/>
      <c r="L114" s="102"/>
    </row>
    <row r="115" spans="1:12" x14ac:dyDescent="0.35">
      <c r="A115" s="60" t="s">
        <v>467</v>
      </c>
      <c r="B115" s="19">
        <f t="shared" si="6"/>
        <v>0</v>
      </c>
      <c r="C115" s="51">
        <f>VLOOKUP(A115,'Other data'!A:J,9,FALSE)*10^6</f>
        <v>2593648427.0290003</v>
      </c>
      <c r="D115" s="43">
        <f>VLOOKUP(A115,'Other data'!A:J,10,FALSE)</f>
        <v>15.605815060000001</v>
      </c>
      <c r="E115" s="17">
        <f>VLOOKUP(A115,'Other data'!A:F,5,FALSE)*10^3</f>
        <v>0</v>
      </c>
      <c r="F115" s="17">
        <f>VLOOKUP(A115,'Other data'!A:F,4,FALSE)*10^3</f>
        <v>171816</v>
      </c>
      <c r="G115" s="48">
        <f t="shared" si="7"/>
        <v>0</v>
      </c>
      <c r="H115" s="41">
        <f t="shared" si="4"/>
        <v>0</v>
      </c>
      <c r="I115" s="41">
        <f t="shared" si="5"/>
        <v>0</v>
      </c>
      <c r="K115" s="102"/>
      <c r="L115" s="102"/>
    </row>
    <row r="116" spans="1:12" x14ac:dyDescent="0.35">
      <c r="A116" s="60" t="s">
        <v>471</v>
      </c>
      <c r="B116" s="19">
        <f t="shared" si="6"/>
        <v>0</v>
      </c>
      <c r="C116" s="51">
        <f>VLOOKUP(A116,'Other data'!A:J,9,FALSE)*10^6</f>
        <v>173138722900</v>
      </c>
      <c r="D116" s="43">
        <f>VLOOKUP(A116,'Other data'!A:J,10,FALSE)</f>
        <v>58.65</v>
      </c>
      <c r="E116" s="17">
        <f>VLOOKUP(A116,'Other data'!A:F,5,FALSE)*10^3</f>
        <v>39360000</v>
      </c>
      <c r="F116" s="17">
        <f>VLOOKUP(A116,'Other data'!A:F,4,FALSE)*10^3</f>
        <v>488360000</v>
      </c>
      <c r="G116" s="48">
        <f t="shared" si="7"/>
        <v>0</v>
      </c>
      <c r="H116" s="41">
        <f t="shared" si="4"/>
        <v>0</v>
      </c>
      <c r="I116" s="41">
        <f t="shared" si="5"/>
        <v>0</v>
      </c>
      <c r="K116" s="102"/>
      <c r="L116" s="102"/>
    </row>
    <row r="117" spans="1:12" x14ac:dyDescent="0.35">
      <c r="A117" s="59" t="s">
        <v>473</v>
      </c>
      <c r="B117" s="19">
        <f t="shared" si="6"/>
        <v>0</v>
      </c>
      <c r="C117" s="51">
        <f>VLOOKUP(A117,'Other data'!A:J,9,FALSE)*10^6</f>
        <v>17554291765.654602</v>
      </c>
      <c r="D117" s="43">
        <f>VLOOKUP(A117,'Other data'!A:J,10,FALSE)</f>
        <v>50.458555839999995</v>
      </c>
      <c r="E117" s="17">
        <f>VLOOKUP(A117,'Other data'!A:F,5,FALSE)*10^3</f>
        <v>3012770</v>
      </c>
      <c r="F117" s="17">
        <f>VLOOKUP(A117,'Other data'!A:F,4,FALSE)*10^3</f>
        <v>3012770</v>
      </c>
      <c r="G117" s="48">
        <f t="shared" si="7"/>
        <v>0</v>
      </c>
      <c r="H117" s="41">
        <f t="shared" si="4"/>
        <v>0</v>
      </c>
      <c r="I117" s="41">
        <f t="shared" si="5"/>
        <v>0</v>
      </c>
      <c r="K117" s="102"/>
      <c r="L117" s="102"/>
    </row>
    <row r="118" spans="1:12" x14ac:dyDescent="0.35">
      <c r="A118" s="60" t="s">
        <v>475</v>
      </c>
      <c r="B118" s="19">
        <f t="shared" si="6"/>
        <v>2444103</v>
      </c>
      <c r="C118" s="51">
        <f>VLOOKUP(A118,'Other data'!A:J,9,FALSE)*10^6</f>
        <v>5629179237.2200003</v>
      </c>
      <c r="D118" s="43">
        <f>VLOOKUP(A118,'Other data'!A:J,10,FALSE)</f>
        <v>8.94398582</v>
      </c>
      <c r="E118" s="17">
        <f>VLOOKUP(A118,'Other data'!A:F,5,FALSE)*10^3</f>
        <v>10247622</v>
      </c>
      <c r="F118" s="17">
        <f>VLOOKUP(A118,'Other data'!A:F,4,FALSE)*10^3</f>
        <v>13871591.999999998</v>
      </c>
      <c r="G118" s="48">
        <f t="shared" si="7"/>
        <v>3.8833410082382007E-3</v>
      </c>
      <c r="H118" s="41">
        <f t="shared" si="4"/>
        <v>39795.010749523964</v>
      </c>
      <c r="I118" s="41">
        <f t="shared" si="5"/>
        <v>53868.122063148949</v>
      </c>
    </row>
    <row r="119" spans="1:12" x14ac:dyDescent="0.35">
      <c r="A119" s="60" t="s">
        <v>477</v>
      </c>
      <c r="B119" s="19">
        <v>0</v>
      </c>
      <c r="C119" s="51">
        <f>VLOOKUP(A119,'Other data'!A:J,9,FALSE)*10^6</f>
        <v>0</v>
      </c>
      <c r="D119" s="43">
        <f>VLOOKUP(A119,'Other data'!A:J,10,FALSE)</f>
        <v>0</v>
      </c>
      <c r="E119" s="17">
        <f>VLOOKUP(A119,'Other data'!A:F,5,FALSE)*10^3</f>
        <v>0</v>
      </c>
      <c r="F119" s="17">
        <f>VLOOKUP(A119,'Other data'!A:F,4,FALSE)*10^3</f>
        <v>0</v>
      </c>
      <c r="G119" s="48"/>
      <c r="H119" s="41">
        <f t="shared" si="4"/>
        <v>0</v>
      </c>
      <c r="I119" s="41">
        <f t="shared" si="5"/>
        <v>0</v>
      </c>
    </row>
    <row r="120" spans="1:12" x14ac:dyDescent="0.35">
      <c r="A120" s="60" t="s">
        <v>479</v>
      </c>
      <c r="B120" s="19">
        <f t="shared" si="6"/>
        <v>90339</v>
      </c>
      <c r="C120" s="51">
        <f>VLOOKUP(A120,'Other data'!A:J,9,FALSE)*10^6</f>
        <v>56975238600</v>
      </c>
      <c r="D120" s="43">
        <f>VLOOKUP(A120,'Other data'!A:J,10,FALSE)</f>
        <v>126.86</v>
      </c>
      <c r="E120" s="17">
        <f>VLOOKUP(A120,'Other data'!A:F,5,FALSE)*10^3</f>
        <v>32328000</v>
      </c>
      <c r="F120" s="17">
        <f>VLOOKUP(A120,'Other data'!A:F,4,FALSE)*10^3</f>
        <v>32328000</v>
      </c>
      <c r="G120" s="48">
        <f t="shared" si="7"/>
        <v>2.0114712674498565E-4</v>
      </c>
      <c r="H120" s="41">
        <f t="shared" si="4"/>
        <v>6502.6843134118963</v>
      </c>
      <c r="I120" s="41">
        <f t="shared" si="5"/>
        <v>6502.6843134118963</v>
      </c>
    </row>
    <row r="121" spans="1:12" x14ac:dyDescent="0.35">
      <c r="A121" s="60" t="s">
        <v>481</v>
      </c>
      <c r="B121" s="19">
        <v>0</v>
      </c>
      <c r="C121" s="51">
        <f>VLOOKUP(A121,'Other data'!A:J,9,FALSE)*10^6</f>
        <v>0</v>
      </c>
      <c r="D121" s="43">
        <f>VLOOKUP(A121,'Other data'!A:J,10,FALSE)</f>
        <v>0</v>
      </c>
      <c r="E121" s="17">
        <f>VLOOKUP(A121,'Other data'!A:F,5,FALSE)*10^3</f>
        <v>0</v>
      </c>
      <c r="F121" s="17">
        <f>VLOOKUP(A121,'Other data'!A:F,4,FALSE)*10^3</f>
        <v>0</v>
      </c>
      <c r="G121" s="48"/>
      <c r="H121" s="41">
        <f t="shared" si="4"/>
        <v>0</v>
      </c>
      <c r="I121" s="41">
        <f t="shared" si="5"/>
        <v>0</v>
      </c>
    </row>
    <row r="122" spans="1:12" x14ac:dyDescent="0.35">
      <c r="A122" s="60" t="s">
        <v>483</v>
      </c>
      <c r="B122" s="19">
        <f t="shared" si="6"/>
        <v>2621760</v>
      </c>
      <c r="C122" s="51">
        <f>VLOOKUP(A122,'Other data'!A:J,9,FALSE)*10^6</f>
        <v>3716128765.7384</v>
      </c>
      <c r="D122" s="43">
        <f>VLOOKUP(A122,'Other data'!A:J,10,FALSE)</f>
        <v>17.70333114</v>
      </c>
      <c r="E122" s="17">
        <f>VLOOKUP(A122,'Other data'!A:F,5,FALSE)*10^3</f>
        <v>824207.00000000035</v>
      </c>
      <c r="F122" s="17">
        <f>VLOOKUP(A122,'Other data'!A:F,4,FALSE)*10^3</f>
        <v>12506707</v>
      </c>
      <c r="G122" s="48">
        <f t="shared" si="7"/>
        <v>1.2489848542797707E-2</v>
      </c>
      <c r="H122" s="41">
        <f t="shared" si="4"/>
        <v>10294.220597913674</v>
      </c>
      <c r="I122" s="41">
        <f t="shared" si="5"/>
        <v>156206.8761991479</v>
      </c>
    </row>
    <row r="123" spans="1:12" x14ac:dyDescent="0.35">
      <c r="A123" s="59" t="s">
        <v>485</v>
      </c>
      <c r="B123" s="19">
        <f t="shared" si="6"/>
        <v>0</v>
      </c>
      <c r="C123" s="51">
        <f>VLOOKUP(A123,'Other data'!A:J,9,FALSE)*10^6</f>
        <v>89076178.339600012</v>
      </c>
      <c r="D123" s="43">
        <f>VLOOKUP(A123,'Other data'!A:J,10,FALSE)</f>
        <v>15.861588000000001</v>
      </c>
      <c r="E123" s="17">
        <f>VLOOKUP(A123,'Other data'!A:F,5,FALSE)*10^3</f>
        <v>0</v>
      </c>
      <c r="F123" s="17">
        <f>VLOOKUP(A123,'Other data'!A:F,4,FALSE)*10^3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12" x14ac:dyDescent="0.35">
      <c r="A124" s="60" t="s">
        <v>487</v>
      </c>
      <c r="B124" s="19">
        <f t="shared" si="6"/>
        <v>0</v>
      </c>
      <c r="C124" s="51">
        <f>VLOOKUP(A124,'Other data'!A:J,9,FALSE)*10^6</f>
        <v>23207313000</v>
      </c>
      <c r="D124" s="43">
        <f>VLOOKUP(A124,'Other data'!A:J,10,FALSE)</f>
        <v>23.2</v>
      </c>
      <c r="E124" s="17">
        <f>VLOOKUP(A124,'Other data'!A:F,5,FALSE)*10^3</f>
        <v>95005240</v>
      </c>
      <c r="F124" s="17">
        <f>VLOOKUP(A124,'Other data'!A:F,4,FALSE)*10^3</f>
        <v>97366670</v>
      </c>
      <c r="G124" s="48">
        <f t="shared" si="7"/>
        <v>0</v>
      </c>
      <c r="H124" s="41">
        <f t="shared" si="4"/>
        <v>0</v>
      </c>
      <c r="I124" s="41">
        <f t="shared" si="5"/>
        <v>0</v>
      </c>
    </row>
    <row r="125" spans="1:12" x14ac:dyDescent="0.35">
      <c r="A125" s="60" t="s">
        <v>489</v>
      </c>
      <c r="B125" s="19">
        <v>0</v>
      </c>
      <c r="C125" s="51">
        <f>VLOOKUP(A125,'Other data'!A:J,9,FALSE)*10^6</f>
        <v>0</v>
      </c>
      <c r="D125" s="43">
        <f>VLOOKUP(A125,'Other data'!A:J,10,FALSE)</f>
        <v>0</v>
      </c>
      <c r="E125" s="17">
        <f>VLOOKUP(A125,'Other data'!A:F,5,FALSE)*10^3</f>
        <v>0</v>
      </c>
      <c r="F125" s="17">
        <f>VLOOKUP(A125,'Other data'!A:F,4,FALSE)*10^3</f>
        <v>0</v>
      </c>
      <c r="G125" s="48"/>
      <c r="H125" s="41">
        <f t="shared" si="4"/>
        <v>0</v>
      </c>
      <c r="I125" s="41">
        <f t="shared" si="5"/>
        <v>0</v>
      </c>
    </row>
    <row r="126" spans="1:12" x14ac:dyDescent="0.35">
      <c r="A126" s="60" t="s">
        <v>491</v>
      </c>
      <c r="B126" s="19">
        <f t="shared" si="6"/>
        <v>27613</v>
      </c>
      <c r="C126" s="51">
        <f>VLOOKUP(A126,'Other data'!A:J,9,FALSE)*10^6</f>
        <v>47109841600</v>
      </c>
      <c r="D126" s="43">
        <f>VLOOKUP(A126,'Other data'!A:J,10,FALSE)</f>
        <v>93.76</v>
      </c>
      <c r="E126" s="17">
        <f>VLOOKUP(A126,'Other data'!A:F,5,FALSE)*10^3</f>
        <v>19102000</v>
      </c>
      <c r="F126" s="17">
        <f>VLOOKUP(A126,'Other data'!A:F,4,FALSE)*10^3</f>
        <v>19102000</v>
      </c>
      <c r="G126" s="48">
        <f t="shared" si="7"/>
        <v>5.4956560923779464E-5</v>
      </c>
      <c r="H126" s="41">
        <f t="shared" si="4"/>
        <v>1049.7802267660354</v>
      </c>
      <c r="I126" s="41">
        <f t="shared" si="5"/>
        <v>1049.7802267660354</v>
      </c>
    </row>
    <row r="127" spans="1:12" x14ac:dyDescent="0.35">
      <c r="A127" s="59" t="s">
        <v>493</v>
      </c>
      <c r="B127" s="19">
        <f t="shared" si="6"/>
        <v>0</v>
      </c>
      <c r="C127" s="51">
        <f>VLOOKUP(A127,'Other data'!A:J,9,FALSE)*10^6</f>
        <v>6212073047.3560009</v>
      </c>
      <c r="D127" s="43">
        <f>VLOOKUP(A127,'Other data'!A:J,10,FALSE)</f>
        <v>7.9321558800000007</v>
      </c>
      <c r="E127" s="17">
        <f>VLOOKUP(A127,'Other data'!A:F,5,FALSE)*10^3</f>
        <v>2057232</v>
      </c>
      <c r="F127" s="17">
        <f>VLOOKUP(A127,'Other data'!A:F,4,FALSE)*10^3</f>
        <v>2057232</v>
      </c>
      <c r="G127" s="48">
        <f t="shared" si="7"/>
        <v>0</v>
      </c>
      <c r="H127" s="41">
        <f t="shared" si="4"/>
        <v>0</v>
      </c>
      <c r="I127" s="41">
        <f t="shared" si="5"/>
        <v>0</v>
      </c>
    </row>
    <row r="128" spans="1:12" x14ac:dyDescent="0.35">
      <c r="A128" s="60" t="s">
        <v>495</v>
      </c>
      <c r="B128" s="19">
        <f t="shared" si="6"/>
        <v>2087345</v>
      </c>
      <c r="C128" s="51">
        <f>VLOOKUP(A128,'Other data'!A:J,9,FALSE)*10^6</f>
        <v>65242200000</v>
      </c>
      <c r="D128" s="43">
        <f>VLOOKUP(A128,'Other data'!A:J,10,FALSE)</f>
        <v>32.9</v>
      </c>
      <c r="E128" s="17">
        <f>VLOOKUP(A128,'Other data'!A:F,5,FALSE)*10^3</f>
        <v>13871330.000000002</v>
      </c>
      <c r="F128" s="17">
        <f>VLOOKUP(A128,'Other data'!A:F,4,FALSE)*10^3</f>
        <v>35989330</v>
      </c>
      <c r="G128" s="48">
        <f t="shared" si="7"/>
        <v>1.0525955669796543E-3</v>
      </c>
      <c r="H128" s="41">
        <f t="shared" si="4"/>
        <v>14600.900466111891</v>
      </c>
      <c r="I128" s="41">
        <f t="shared" si="5"/>
        <v>37882.209216567884</v>
      </c>
    </row>
    <row r="129" spans="1:9" x14ac:dyDescent="0.35">
      <c r="A129" s="59" t="s">
        <v>497</v>
      </c>
      <c r="B129" s="19">
        <f t="shared" si="6"/>
        <v>0</v>
      </c>
      <c r="C129" s="51">
        <f>VLOOKUP(A129,'Other data'!A:J,9,FALSE)*10^6</f>
        <v>32190679522.112999</v>
      </c>
      <c r="D129" s="43">
        <f>VLOOKUP(A129,'Other data'!A:J,10,FALSE)</f>
        <v>24.145626399999998</v>
      </c>
      <c r="E129" s="17">
        <f>VLOOKUP(A129,'Other data'!A:F,5,FALSE)*10^3</f>
        <v>9573199.9999999963</v>
      </c>
      <c r="F129" s="17">
        <f>VLOOKUP(A129,'Other data'!A:F,4,FALSE)*10^3</f>
        <v>93398200</v>
      </c>
      <c r="G129" s="48">
        <f t="shared" si="7"/>
        <v>0</v>
      </c>
      <c r="H129" s="41">
        <f t="shared" si="4"/>
        <v>0</v>
      </c>
      <c r="I129" s="41">
        <f t="shared" si="5"/>
        <v>0</v>
      </c>
    </row>
    <row r="130" spans="1:9" x14ac:dyDescent="0.35">
      <c r="A130" s="61" t="s">
        <v>499</v>
      </c>
      <c r="B130" s="19">
        <f t="shared" si="6"/>
        <v>152502</v>
      </c>
      <c r="C130" s="51">
        <f>VLOOKUP(A130,'Other data'!A:J,9,FALSE)*10^6</f>
        <v>64451914800</v>
      </c>
      <c r="D130" s="43">
        <f>VLOOKUP(A130,'Other data'!A:J,10,FALSE)</f>
        <v>70.11</v>
      </c>
      <c r="E130" s="17">
        <f>VLOOKUP(A130,'Other data'!A:F,5,FALSE)*10^3</f>
        <v>38700000</v>
      </c>
      <c r="F130" s="17">
        <f>VLOOKUP(A130,'Other data'!A:F,4,FALSE)*10^3</f>
        <v>62960000</v>
      </c>
      <c r="G130" s="48">
        <f t="shared" si="7"/>
        <v>1.658897994447172E-4</v>
      </c>
      <c r="H130" s="41">
        <f t="shared" si="4"/>
        <v>6419.9352385105558</v>
      </c>
      <c r="I130" s="41">
        <f t="shared" si="5"/>
        <v>10444.421773039394</v>
      </c>
    </row>
    <row r="132" spans="1:9" x14ac:dyDescent="0.35">
      <c r="E132" s="105">
        <f>SUM(E2:E130)</f>
        <v>1912403892</v>
      </c>
      <c r="F132" s="105">
        <f t="shared" ref="F132:I132" si="8">SUM(F2:F130)</f>
        <v>10037135974</v>
      </c>
      <c r="G132" s="105"/>
      <c r="H132" s="106">
        <f t="shared" si="8"/>
        <v>5252766.9932504594</v>
      </c>
      <c r="I132" s="106">
        <f t="shared" si="8"/>
        <v>57048853.415069975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13F-496A-43C1-A880-F3970082E910}">
  <dimension ref="A1:L132"/>
  <sheetViews>
    <sheetView topLeftCell="A128" workbookViewId="0">
      <selection activeCell="C132" sqref="C132"/>
    </sheetView>
  </sheetViews>
  <sheetFormatPr defaultRowHeight="14.5" x14ac:dyDescent="0.35"/>
  <cols>
    <col min="1" max="1" width="35.7265625" bestFit="1" customWidth="1"/>
    <col min="2" max="2" width="14.6328125" style="6" bestFit="1" customWidth="1"/>
    <col min="3" max="3" width="20.453125" bestFit="1" customWidth="1"/>
    <col min="4" max="4" width="12.1796875" bestFit="1" customWidth="1"/>
    <col min="5" max="5" width="14.7265625" bestFit="1" customWidth="1"/>
    <col min="6" max="6" width="15.81640625" bestFit="1" customWidth="1"/>
    <col min="7" max="7" width="10.08984375" customWidth="1"/>
    <col min="8" max="8" width="13.90625" style="16" bestFit="1" customWidth="1"/>
    <col min="9" max="9" width="14.90625" style="16" bestFit="1" customWidth="1"/>
    <col min="11" max="11" width="30.1796875" bestFit="1" customWidth="1"/>
    <col min="12" max="12" width="13.36328125" customWidth="1"/>
  </cols>
  <sheetData>
    <row r="1" spans="1:12" ht="39" x14ac:dyDescent="0.35">
      <c r="A1" s="44" t="s">
        <v>18</v>
      </c>
      <c r="B1" s="18" t="s">
        <v>19</v>
      </c>
      <c r="C1" s="45" t="s">
        <v>7</v>
      </c>
      <c r="D1" s="46" t="s">
        <v>20</v>
      </c>
      <c r="E1" s="45" t="s">
        <v>8</v>
      </c>
      <c r="F1" s="45" t="s">
        <v>21</v>
      </c>
      <c r="G1" s="49" t="s">
        <v>9</v>
      </c>
      <c r="H1" s="56" t="s">
        <v>10</v>
      </c>
      <c r="I1" s="56" t="s">
        <v>11</v>
      </c>
      <c r="K1" s="44" t="s">
        <v>18</v>
      </c>
      <c r="L1" s="18" t="s">
        <v>19</v>
      </c>
    </row>
    <row r="2" spans="1:12" x14ac:dyDescent="0.35">
      <c r="A2" s="58" t="s">
        <v>191</v>
      </c>
      <c r="B2" s="19">
        <f>VLOOKUP(A2,$K$1:$L$112,2,FALSE)</f>
        <v>592396</v>
      </c>
      <c r="C2" s="51">
        <f>VLOOKUP(A2,'Other data'!A:J,9,TRUE)*10^6</f>
        <v>45428062000</v>
      </c>
      <c r="D2" s="43">
        <f>VLOOKUP(A2,'Other data'!A:J,10,TRUE)</f>
        <v>28.76</v>
      </c>
      <c r="E2" s="17">
        <f>VLOOKUP(A2,'Other data'!A:F,5,TRUE)*10^3</f>
        <v>40277984</v>
      </c>
      <c r="F2" s="17">
        <f>VLOOKUP(A2,'Other data'!A:F,4,TRUE)*10^3</f>
        <v>50657583.999999993</v>
      </c>
      <c r="G2" s="48">
        <f>(B2*D2)/C2</f>
        <v>3.7503930852256039E-4</v>
      </c>
      <c r="H2" s="41">
        <f>G2*E2</f>
        <v>15105.827268042751</v>
      </c>
      <c r="I2" s="41">
        <f>G2*F2</f>
        <v>18998.585274783516</v>
      </c>
      <c r="K2" s="58" t="s">
        <v>191</v>
      </c>
      <c r="L2" s="19">
        <v>592396</v>
      </c>
    </row>
    <row r="3" spans="1:12" x14ac:dyDescent="0.35">
      <c r="A3" s="58" t="s">
        <v>193</v>
      </c>
      <c r="B3" s="19">
        <v>0</v>
      </c>
      <c r="C3" s="51">
        <f>VLOOKUP(A3,'Other data'!A:J,9,TRUE)*10^6</f>
        <v>0</v>
      </c>
      <c r="D3" s="43">
        <f>VLOOKUP(A3,'Other data'!A:J,10,TRUE)</f>
        <v>0</v>
      </c>
      <c r="E3" s="17">
        <f>VLOOKUP(A3,'Other data'!A:F,5,TRUE)*10^3</f>
        <v>0</v>
      </c>
      <c r="F3" s="17">
        <f>VLOOKUP(A3,'Other data'!A:F,4,TRUE)*10^3</f>
        <v>0</v>
      </c>
      <c r="G3" s="48"/>
      <c r="H3" s="41">
        <f t="shared" ref="H3:H66" si="0">G3*E3</f>
        <v>0</v>
      </c>
      <c r="I3" s="41">
        <f t="shared" ref="I3:I66" si="1">G3*F3</f>
        <v>0</v>
      </c>
      <c r="K3" s="60" t="s">
        <v>195</v>
      </c>
      <c r="L3" s="20">
        <v>472273</v>
      </c>
    </row>
    <row r="4" spans="1:12" x14ac:dyDescent="0.35">
      <c r="A4" s="60" t="s">
        <v>195</v>
      </c>
      <c r="B4" s="19">
        <f t="shared" ref="B3:B66" si="2">VLOOKUP(A4,$K$1:$L$112,2,FALSE)</f>
        <v>472273</v>
      </c>
      <c r="C4" s="51">
        <f>VLOOKUP(A4,'Other data'!A:J,9,TRUE)*10^6</f>
        <v>57212119700</v>
      </c>
      <c r="D4" s="43">
        <f>VLOOKUP(A4,'Other data'!A:J,10,TRUE)</f>
        <v>232.73</v>
      </c>
      <c r="E4" s="17">
        <f>VLOOKUP(A4,'Other data'!A:F,5,TRUE)*10^3</f>
        <v>26500000</v>
      </c>
      <c r="F4" s="17">
        <f>VLOOKUP(A4,'Other data'!A:F,4,TRUE)*10^3</f>
        <v>34200000</v>
      </c>
      <c r="G4" s="48">
        <f t="shared" ref="G3:G66" si="3">(B4*D4)/C4</f>
        <v>1.9211330722640572E-3</v>
      </c>
      <c r="H4" s="41">
        <f t="shared" si="0"/>
        <v>50910.026414997512</v>
      </c>
      <c r="I4" s="41">
        <f t="shared" si="1"/>
        <v>65702.751071430757</v>
      </c>
      <c r="K4" s="60" t="s">
        <v>203</v>
      </c>
      <c r="L4" s="20">
        <v>213675</v>
      </c>
    </row>
    <row r="5" spans="1:12" x14ac:dyDescent="0.35">
      <c r="A5" s="60" t="s">
        <v>199</v>
      </c>
      <c r="B5" s="19">
        <v>0</v>
      </c>
      <c r="C5" s="51">
        <f>VLOOKUP(A5,'Other data'!A:J,9,TRUE)*10^6</f>
        <v>0</v>
      </c>
      <c r="D5" s="43">
        <f>VLOOKUP(A5,'Other data'!A:J,10,TRUE)</f>
        <v>0</v>
      </c>
      <c r="E5" s="17">
        <f>VLOOKUP(A5,'Other data'!A:F,5,TRUE)*10^3</f>
        <v>0</v>
      </c>
      <c r="F5" s="17">
        <f>VLOOKUP(A5,'Other data'!A:F,4,TRUE)*10^3</f>
        <v>0</v>
      </c>
      <c r="G5" s="48"/>
      <c r="H5" s="41">
        <f t="shared" si="0"/>
        <v>0</v>
      </c>
      <c r="I5" s="41">
        <f t="shared" si="1"/>
        <v>0</v>
      </c>
      <c r="K5" s="59" t="s">
        <v>205</v>
      </c>
      <c r="L5" s="20">
        <v>2517412</v>
      </c>
    </row>
    <row r="6" spans="1:12" x14ac:dyDescent="0.35">
      <c r="A6" s="60" t="s">
        <v>201</v>
      </c>
      <c r="B6" s="19">
        <v>0</v>
      </c>
      <c r="C6" s="51">
        <f>VLOOKUP(A6,'Other data'!A:J,9,TRUE)*10^6</f>
        <v>0</v>
      </c>
      <c r="D6" s="43">
        <f>VLOOKUP(A6,'Other data'!A:J,10,TRUE)</f>
        <v>0</v>
      </c>
      <c r="E6" s="17">
        <f>VLOOKUP(A6,'Other data'!A:F,5,TRUE)*10^3</f>
        <v>0</v>
      </c>
      <c r="F6" s="17">
        <f>VLOOKUP(A6,'Other data'!A:F,4,TRUE)*10^3</f>
        <v>0</v>
      </c>
      <c r="G6" s="48"/>
      <c r="H6" s="41">
        <f t="shared" si="0"/>
        <v>0</v>
      </c>
      <c r="I6" s="41">
        <f t="shared" si="1"/>
        <v>0</v>
      </c>
      <c r="K6" s="60" t="s">
        <v>207</v>
      </c>
      <c r="L6" s="20">
        <v>0</v>
      </c>
    </row>
    <row r="7" spans="1:12" x14ac:dyDescent="0.35">
      <c r="A7" s="60" t="s">
        <v>203</v>
      </c>
      <c r="B7" s="19">
        <f t="shared" si="2"/>
        <v>213675</v>
      </c>
      <c r="C7" s="51">
        <f>VLOOKUP(A7,'Other data'!A:J,9,TRUE)*10^6</f>
        <v>22579161500</v>
      </c>
      <c r="D7" s="43">
        <f>VLOOKUP(A7,'Other data'!A:J,10,TRUE)</f>
        <v>55.21</v>
      </c>
      <c r="E7" s="17">
        <f>VLOOKUP(A7,'Other data'!A:F,5,TRUE)*10^3</f>
        <v>13233851.999999998</v>
      </c>
      <c r="F7" s="17">
        <f>VLOOKUP(A7,'Other data'!A:F,4,TRUE)*10^3</f>
        <v>13233851.999999998</v>
      </c>
      <c r="G7" s="48">
        <f t="shared" si="3"/>
        <v>5.2247275657247064E-4</v>
      </c>
      <c r="H7" s="41">
        <f t="shared" si="0"/>
        <v>6914.3271345121029</v>
      </c>
      <c r="I7" s="41">
        <f t="shared" si="1"/>
        <v>6914.3271345121029</v>
      </c>
      <c r="K7" s="59" t="s">
        <v>209</v>
      </c>
      <c r="L7" s="20">
        <v>0</v>
      </c>
    </row>
    <row r="8" spans="1:12" x14ac:dyDescent="0.35">
      <c r="A8" s="59" t="s">
        <v>205</v>
      </c>
      <c r="B8" s="19">
        <f t="shared" si="2"/>
        <v>2517412</v>
      </c>
      <c r="C8" s="51">
        <f>VLOOKUP(A8,'Other data'!A:J,9,TRUE)*10^6</f>
        <v>12484999172.140001</v>
      </c>
      <c r="D8" s="43">
        <f>VLOOKUP(A8,'Other data'!A:J,10,TRUE)</f>
        <v>17.267579560000001</v>
      </c>
      <c r="E8" s="17">
        <f>VLOOKUP(A8,'Other data'!A:F,5,TRUE)*10^3</f>
        <v>2010956.0000000002</v>
      </c>
      <c r="F8" s="17">
        <f>VLOOKUP(A8,'Other data'!A:F,4,TRUE)*10^3</f>
        <v>16235456</v>
      </c>
      <c r="G8" s="48">
        <f t="shared" si="3"/>
        <v>3.4817472869601942E-3</v>
      </c>
      <c r="H8" s="41">
        <f t="shared" si="0"/>
        <v>7001.640597196325</v>
      </c>
      <c r="I8" s="41">
        <f t="shared" si="1"/>
        <v>56527.75488056161</v>
      </c>
      <c r="K8" s="60" t="s">
        <v>211</v>
      </c>
      <c r="L8" s="20">
        <v>210459</v>
      </c>
    </row>
    <row r="9" spans="1:12" x14ac:dyDescent="0.35">
      <c r="A9" s="60" t="s">
        <v>207</v>
      </c>
      <c r="B9" s="19">
        <f t="shared" si="2"/>
        <v>0</v>
      </c>
      <c r="C9" s="51">
        <f>VLOOKUP(A9,'Other data'!A:J,9,TRUE)*10^6</f>
        <v>25337089216.746601</v>
      </c>
      <c r="D9" s="43">
        <f>VLOOKUP(A9,'Other data'!A:J,10,TRUE)</f>
        <v>0.64697439000000001</v>
      </c>
      <c r="E9" s="17">
        <f>VLOOKUP(A9,'Other data'!A:F,5,TRUE)*10^3</f>
        <v>117640000</v>
      </c>
      <c r="F9" s="17">
        <f>VLOOKUP(A9,'Other data'!A:F,4,TRUE)*10^3</f>
        <v>117640000</v>
      </c>
      <c r="G9" s="48">
        <f t="shared" si="3"/>
        <v>0</v>
      </c>
      <c r="H9" s="41">
        <f t="shared" si="0"/>
        <v>0</v>
      </c>
      <c r="I9" s="41">
        <f t="shared" si="1"/>
        <v>0</v>
      </c>
      <c r="K9" s="59" t="s">
        <v>213</v>
      </c>
      <c r="L9" s="20">
        <v>662598</v>
      </c>
    </row>
    <row r="10" spans="1:12" x14ac:dyDescent="0.35">
      <c r="A10" s="59" t="s">
        <v>209</v>
      </c>
      <c r="B10" s="19">
        <f t="shared" si="2"/>
        <v>0</v>
      </c>
      <c r="C10" s="51">
        <f>VLOOKUP(A10,'Other data'!A:J,9,TRUE)*10^6</f>
        <v>25337089216.746601</v>
      </c>
      <c r="D10" s="43">
        <f>VLOOKUP(A10,'Other data'!A:J,10,TRUE)</f>
        <v>0.48052684000000001</v>
      </c>
      <c r="E10" s="17">
        <f>VLOOKUP(A10,'Other data'!A:F,5,TRUE)*10^3</f>
        <v>117640000</v>
      </c>
      <c r="F10" s="17">
        <f>VLOOKUP(A10,'Other data'!A:F,4,TRUE)*10^3</f>
        <v>117640000</v>
      </c>
      <c r="G10" s="48">
        <f t="shared" si="3"/>
        <v>0</v>
      </c>
      <c r="H10" s="41">
        <f t="shared" si="0"/>
        <v>0</v>
      </c>
      <c r="I10" s="41">
        <f t="shared" si="1"/>
        <v>0</v>
      </c>
      <c r="K10" s="60" t="s">
        <v>215</v>
      </c>
      <c r="L10" s="20">
        <v>7499646</v>
      </c>
    </row>
    <row r="11" spans="1:12" x14ac:dyDescent="0.35">
      <c r="A11" s="60" t="s">
        <v>211</v>
      </c>
      <c r="B11" s="19">
        <f t="shared" si="2"/>
        <v>210459</v>
      </c>
      <c r="C11" s="51">
        <f>VLOOKUP(A11,'Other data'!A:J,9,TRUE)*10^6</f>
        <v>37888684000</v>
      </c>
      <c r="D11" s="43">
        <f>VLOOKUP(A11,'Other data'!A:J,10,TRUE)</f>
        <v>88.92</v>
      </c>
      <c r="E11" s="17">
        <f>VLOOKUP(A11,'Other data'!A:F,5,TRUE)*10^3</f>
        <v>25011622.000000004</v>
      </c>
      <c r="F11" s="17">
        <f>VLOOKUP(A11,'Other data'!A:F,4,TRUE)*10^3</f>
        <v>46495321</v>
      </c>
      <c r="G11" s="48">
        <f t="shared" si="3"/>
        <v>4.9392093639356806E-4</v>
      </c>
      <c r="H11" s="41">
        <f t="shared" si="0"/>
        <v>12353.76375896197</v>
      </c>
      <c r="I11" s="41">
        <f t="shared" si="1"/>
        <v>22965.012486239528</v>
      </c>
      <c r="K11" s="59" t="s">
        <v>217</v>
      </c>
      <c r="L11" s="20">
        <v>1058181</v>
      </c>
    </row>
    <row r="12" spans="1:12" x14ac:dyDescent="0.35">
      <c r="A12" s="59" t="s">
        <v>213</v>
      </c>
      <c r="B12" s="19">
        <f t="shared" si="2"/>
        <v>662598</v>
      </c>
      <c r="C12" s="51">
        <f>VLOOKUP(A12,'Other data'!A:J,9,TRUE)*10^6</f>
        <v>89855784400</v>
      </c>
      <c r="D12" s="43">
        <f>VLOOKUP(A12,'Other data'!A:J,10,TRUE)</f>
        <v>94.95</v>
      </c>
      <c r="E12" s="17">
        <f>VLOOKUP(A12,'Other data'!A:F,5,TRUE)*10^3</f>
        <v>51463483.999999993</v>
      </c>
      <c r="F12" s="17">
        <f>VLOOKUP(A12,'Other data'!A:F,4,TRUE)*10^3</f>
        <v>93222682.999999985</v>
      </c>
      <c r="G12" s="48">
        <f t="shared" si="3"/>
        <v>7.001628278034375E-4</v>
      </c>
      <c r="H12" s="41">
        <f t="shared" si="0"/>
        <v>36032.818486056953</v>
      </c>
      <c r="I12" s="41">
        <f t="shared" si="1"/>
        <v>65271.057344703433</v>
      </c>
      <c r="K12" s="60" t="s">
        <v>219</v>
      </c>
      <c r="L12" s="20">
        <v>2350516</v>
      </c>
    </row>
    <row r="13" spans="1:12" x14ac:dyDescent="0.35">
      <c r="A13" s="60" t="s">
        <v>215</v>
      </c>
      <c r="B13" s="19">
        <f t="shared" si="2"/>
        <v>7499646</v>
      </c>
      <c r="C13" s="51">
        <f>VLOOKUP(A13,'Other data'!A:J,9,TRUE)*10^6</f>
        <v>9645342759.2500019</v>
      </c>
      <c r="D13" s="43">
        <f>VLOOKUP(A13,'Other data'!A:J,10,TRUE)</f>
        <v>13.478756500000001</v>
      </c>
      <c r="E13" s="17">
        <f>VLOOKUP(A13,'Other data'!A:F,5,TRUE)*10^3</f>
        <v>1877921</v>
      </c>
      <c r="F13" s="17">
        <f>VLOOKUP(A13,'Other data'!A:F,4,TRUE)*10^3</f>
        <v>1877921</v>
      </c>
      <c r="G13" s="48">
        <f t="shared" si="3"/>
        <v>1.0480280980502885E-2</v>
      </c>
      <c r="H13" s="41">
        <f t="shared" si="0"/>
        <v>19681.139739186958</v>
      </c>
      <c r="I13" s="41">
        <f t="shared" si="1"/>
        <v>19681.139739186958</v>
      </c>
      <c r="K13" s="59" t="s">
        <v>225</v>
      </c>
      <c r="L13" s="20">
        <v>0</v>
      </c>
    </row>
    <row r="14" spans="1:12" x14ac:dyDescent="0.35">
      <c r="A14" s="59" t="s">
        <v>217</v>
      </c>
      <c r="B14" s="19">
        <f t="shared" si="2"/>
        <v>1058181</v>
      </c>
      <c r="C14" s="51">
        <f>VLOOKUP(A14,'Other data'!A:J,9,TRUE)*10^6</f>
        <v>13267982057.4862</v>
      </c>
      <c r="D14" s="43">
        <f>VLOOKUP(A14,'Other data'!A:J,10,TRUE)</f>
        <v>31.300257560000006</v>
      </c>
      <c r="E14" s="17">
        <f>VLOOKUP(A14,'Other data'!A:F,5,TRUE)*10^3</f>
        <v>1040000</v>
      </c>
      <c r="F14" s="17">
        <f>VLOOKUP(A14,'Other data'!A:F,4,TRUE)*10^3</f>
        <v>25551000</v>
      </c>
      <c r="G14" s="48">
        <f t="shared" si="3"/>
        <v>2.4963357428125473E-3</v>
      </c>
      <c r="H14" s="41">
        <f t="shared" si="0"/>
        <v>2596.1891725250493</v>
      </c>
      <c r="I14" s="41">
        <f t="shared" si="1"/>
        <v>63783.874564603393</v>
      </c>
      <c r="K14" s="60" t="s">
        <v>227</v>
      </c>
      <c r="L14" s="20">
        <v>2209557</v>
      </c>
    </row>
    <row r="15" spans="1:12" x14ac:dyDescent="0.35">
      <c r="A15" s="60" t="s">
        <v>219</v>
      </c>
      <c r="B15" s="19">
        <f t="shared" si="2"/>
        <v>2350516</v>
      </c>
      <c r="C15" s="51">
        <f>VLOOKUP(A15,'Other data'!A:J,9,TRUE)*10^6</f>
        <v>1076509137.8690002</v>
      </c>
      <c r="D15" s="43">
        <f>VLOOKUP(A15,'Other data'!A:J,10,TRUE)</f>
        <v>1.7799344200000002</v>
      </c>
      <c r="E15" s="17">
        <f>VLOOKUP(A15,'Other data'!A:F,5,TRUE)*10^3</f>
        <v>920912</v>
      </c>
      <c r="F15" s="17">
        <f>VLOOKUP(A15,'Other data'!A:F,4,TRUE)*10^3</f>
        <v>920912</v>
      </c>
      <c r="G15" s="48">
        <f t="shared" si="3"/>
        <v>3.8864178537700816E-3</v>
      </c>
      <c r="H15" s="41">
        <f t="shared" si="0"/>
        <v>3579.0488385511135</v>
      </c>
      <c r="I15" s="41">
        <f t="shared" si="1"/>
        <v>3579.0488385511135</v>
      </c>
      <c r="K15" s="52" t="s">
        <v>229</v>
      </c>
      <c r="L15" s="20">
        <v>230</v>
      </c>
    </row>
    <row r="16" spans="1:12" x14ac:dyDescent="0.35">
      <c r="A16" s="59" t="s">
        <v>225</v>
      </c>
      <c r="B16" s="19">
        <f t="shared" si="2"/>
        <v>0</v>
      </c>
      <c r="C16" s="51">
        <f>VLOOKUP(A16,'Other data'!A:J,9,TRUE)*10^6</f>
        <v>343388700</v>
      </c>
      <c r="D16" s="43">
        <f>VLOOKUP(A16,'Other data'!A:J,10,TRUE)</f>
        <v>9.7100000000000009</v>
      </c>
      <c r="E16" s="17">
        <f>VLOOKUP(A16,'Other data'!A:F,5,TRUE)*10^3</f>
        <v>0</v>
      </c>
      <c r="F16" s="17">
        <f>VLOOKUP(A16,'Other data'!A:F,4,TRUE)*10^3</f>
        <v>0</v>
      </c>
      <c r="G16" s="48">
        <f t="shared" si="3"/>
        <v>0</v>
      </c>
      <c r="H16" s="41">
        <f t="shared" si="0"/>
        <v>0</v>
      </c>
      <c r="I16" s="41">
        <f t="shared" si="1"/>
        <v>0</v>
      </c>
      <c r="K16" s="52" t="s">
        <v>231</v>
      </c>
      <c r="L16" s="20">
        <v>1581360</v>
      </c>
    </row>
    <row r="17" spans="1:12" x14ac:dyDescent="0.35">
      <c r="A17" s="60" t="s">
        <v>227</v>
      </c>
      <c r="B17" s="19">
        <f t="shared" si="2"/>
        <v>2209557</v>
      </c>
      <c r="C17" s="51">
        <f>VLOOKUP(A17,'Other data'!A:J,9,TRUE)*10^6</f>
        <v>3135105142.2988005</v>
      </c>
      <c r="D17" s="43">
        <f>VLOOKUP(A17,'Other data'!A:J,10,TRUE)</f>
        <v>4.4904569600000004</v>
      </c>
      <c r="E17" s="17">
        <f>VLOOKUP(A17,'Other data'!A:F,5,TRUE)*10^3</f>
        <v>1091032</v>
      </c>
      <c r="F17" s="17">
        <f>VLOOKUP(A17,'Other data'!A:F,4,TRUE)*10^3</f>
        <v>1091032</v>
      </c>
      <c r="G17" s="48">
        <f t="shared" si="3"/>
        <v>3.1647808155778538E-3</v>
      </c>
      <c r="H17" s="41">
        <f t="shared" si="0"/>
        <v>3452.8771427815368</v>
      </c>
      <c r="I17" s="41">
        <f t="shared" si="1"/>
        <v>3452.8771427815368</v>
      </c>
      <c r="K17" s="59" t="s">
        <v>233</v>
      </c>
      <c r="L17" s="20">
        <v>0</v>
      </c>
    </row>
    <row r="18" spans="1:12" x14ac:dyDescent="0.35">
      <c r="A18" s="52" t="s">
        <v>229</v>
      </c>
      <c r="B18" s="19">
        <f t="shared" si="2"/>
        <v>230</v>
      </c>
      <c r="C18" s="51">
        <f>VLOOKUP(A18,'Other data'!A:J,9,TRUE)*10^6</f>
        <v>329576914200</v>
      </c>
      <c r="D18" s="43">
        <f>VLOOKUP(A18,'Other data'!A:J,10,TRUE)</f>
        <v>468711</v>
      </c>
      <c r="E18" s="17">
        <f>VLOOKUP(A18,'Other data'!A:F,5,TRUE)*10^3</f>
        <v>0</v>
      </c>
      <c r="F18" s="17">
        <f>VLOOKUP(A18,'Other data'!A:F,4,TRUE)*10^3</f>
        <v>0</v>
      </c>
      <c r="G18" s="48">
        <f t="shared" si="3"/>
        <v>3.2709672721366843E-4</v>
      </c>
      <c r="H18" s="41">
        <f t="shared" si="0"/>
        <v>0</v>
      </c>
      <c r="I18" s="41">
        <f t="shared" si="1"/>
        <v>0</v>
      </c>
      <c r="K18" s="60" t="s">
        <v>235</v>
      </c>
      <c r="L18" s="20">
        <v>1786347</v>
      </c>
    </row>
    <row r="19" spans="1:12" x14ac:dyDescent="0.35">
      <c r="A19" s="52" t="s">
        <v>231</v>
      </c>
      <c r="B19" s="19">
        <f t="shared" si="2"/>
        <v>1581360</v>
      </c>
      <c r="C19" s="51">
        <f>VLOOKUP(A19,'Other data'!A:J,9,TRUE)*10^6</f>
        <v>329576914200</v>
      </c>
      <c r="D19" s="43">
        <f>VLOOKUP(A19,'Other data'!A:J,10,TRUE)</f>
        <v>308.89999999999998</v>
      </c>
      <c r="E19" s="17">
        <f>VLOOKUP(A19,'Other data'!A:F,5,TRUE)*10^3</f>
        <v>0</v>
      </c>
      <c r="F19" s="17">
        <f>VLOOKUP(A19,'Other data'!A:F,4,TRUE)*10^3</f>
        <v>0</v>
      </c>
      <c r="G19" s="48">
        <f t="shared" si="3"/>
        <v>1.4821490309347642E-3</v>
      </c>
      <c r="H19" s="41">
        <f t="shared" si="0"/>
        <v>0</v>
      </c>
      <c r="I19" s="41">
        <f t="shared" si="1"/>
        <v>0</v>
      </c>
      <c r="K19" s="59" t="s">
        <v>237</v>
      </c>
      <c r="L19" s="20">
        <v>5917835</v>
      </c>
    </row>
    <row r="20" spans="1:12" x14ac:dyDescent="0.35">
      <c r="A20" s="59" t="s">
        <v>233</v>
      </c>
      <c r="B20" s="19">
        <f t="shared" si="2"/>
        <v>0</v>
      </c>
      <c r="C20" s="51">
        <f>VLOOKUP(A20,'Other data'!A:J,9,TRUE)*10^6</f>
        <v>955625000</v>
      </c>
      <c r="D20" s="43">
        <f>VLOOKUP(A20,'Other data'!A:J,10,TRUE)</f>
        <v>8</v>
      </c>
      <c r="E20" s="17">
        <f>VLOOKUP(A20,'Other data'!A:F,5,TRUE)*10^3</f>
        <v>0</v>
      </c>
      <c r="F20" s="17">
        <f>VLOOKUP(A20,'Other data'!A:F,4,TRUE)*10^3</f>
        <v>0</v>
      </c>
      <c r="G20" s="48">
        <f t="shared" si="3"/>
        <v>0</v>
      </c>
      <c r="H20" s="41">
        <f t="shared" si="0"/>
        <v>0</v>
      </c>
      <c r="I20" s="41">
        <f t="shared" si="1"/>
        <v>0</v>
      </c>
      <c r="K20" s="60" t="s">
        <v>251</v>
      </c>
      <c r="L20" s="20">
        <v>28553831</v>
      </c>
    </row>
    <row r="21" spans="1:12" x14ac:dyDescent="0.35">
      <c r="A21" s="60" t="s">
        <v>235</v>
      </c>
      <c r="B21" s="19">
        <f t="shared" si="2"/>
        <v>1786347</v>
      </c>
      <c r="C21" s="51">
        <f>VLOOKUP(A21,'Other data'!A:J,9,TRUE)*10^6</f>
        <v>1960382989.8004</v>
      </c>
      <c r="D21" s="43">
        <f>VLOOKUP(A21,'Other data'!A:J,10,TRUE)</f>
        <v>6.9646396600000005</v>
      </c>
      <c r="E21" s="17">
        <f>VLOOKUP(A21,'Other data'!A:F,5,TRUE)*10^3</f>
        <v>382823</v>
      </c>
      <c r="F21" s="17">
        <f>VLOOKUP(A21,'Other data'!A:F,4,TRUE)*10^3</f>
        <v>382823</v>
      </c>
      <c r="G21" s="48">
        <f t="shared" si="3"/>
        <v>6.3463431520535442E-3</v>
      </c>
      <c r="H21" s="41">
        <f t="shared" si="0"/>
        <v>2429.5261244985941</v>
      </c>
      <c r="I21" s="41">
        <f t="shared" si="1"/>
        <v>2429.5261244985941</v>
      </c>
      <c r="K21" s="59" t="s">
        <v>253</v>
      </c>
      <c r="L21" s="20">
        <v>248523</v>
      </c>
    </row>
    <row r="22" spans="1:12" x14ac:dyDescent="0.35">
      <c r="A22" s="59" t="s">
        <v>237</v>
      </c>
      <c r="B22" s="19">
        <f t="shared" si="2"/>
        <v>5917835</v>
      </c>
      <c r="C22" s="51">
        <f>VLOOKUP(A22,'Other data'!A:J,9,TRUE)*10^6</f>
        <v>144148168500</v>
      </c>
      <c r="D22" s="43">
        <f>VLOOKUP(A22,'Other data'!A:J,10,TRUE)</f>
        <v>474.9</v>
      </c>
      <c r="E22" s="17">
        <f>VLOOKUP(A22,'Other data'!A:F,5,TRUE)*10^3</f>
        <v>32500000</v>
      </c>
      <c r="F22" s="17">
        <f>VLOOKUP(A22,'Other data'!A:F,4,TRUE)*10^3</f>
        <v>339200000</v>
      </c>
      <c r="G22" s="48">
        <f t="shared" si="3"/>
        <v>1.949646582918603E-2</v>
      </c>
      <c r="H22" s="41">
        <f t="shared" si="0"/>
        <v>633635.13944854599</v>
      </c>
      <c r="I22" s="41">
        <f t="shared" si="1"/>
        <v>6613201.2092599012</v>
      </c>
      <c r="K22" s="60" t="s">
        <v>255</v>
      </c>
      <c r="L22" s="20">
        <v>41107777</v>
      </c>
    </row>
    <row r="23" spans="1:12" x14ac:dyDescent="0.35">
      <c r="A23" s="60" t="s">
        <v>243</v>
      </c>
      <c r="B23" s="19">
        <v>0</v>
      </c>
      <c r="C23" s="51">
        <f>VLOOKUP(A23,'Other data'!A:J,9,TRUE)*10^6</f>
        <v>0</v>
      </c>
      <c r="D23" s="43">
        <f>VLOOKUP(A23,'Other data'!A:J,10,TRUE)</f>
        <v>0</v>
      </c>
      <c r="E23" s="17">
        <f>VLOOKUP(A23,'Other data'!A:F,5,TRUE)*10^3</f>
        <v>0</v>
      </c>
      <c r="F23" s="17">
        <f>VLOOKUP(A23,'Other data'!A:F,4,TRUE)*10^3</f>
        <v>0</v>
      </c>
      <c r="G23" s="48"/>
      <c r="H23" s="41">
        <f t="shared" si="0"/>
        <v>0</v>
      </c>
      <c r="I23" s="41">
        <f t="shared" si="1"/>
        <v>0</v>
      </c>
      <c r="K23" s="59" t="s">
        <v>257</v>
      </c>
      <c r="L23" s="20">
        <v>575053</v>
      </c>
    </row>
    <row r="24" spans="1:12" x14ac:dyDescent="0.35">
      <c r="A24" s="59" t="s">
        <v>247</v>
      </c>
      <c r="B24" s="19">
        <v>0</v>
      </c>
      <c r="C24" s="51">
        <f>VLOOKUP(A24,'Other data'!A:J,9,TRUE)*10^6</f>
        <v>0</v>
      </c>
      <c r="D24" s="43">
        <f>VLOOKUP(A24,'Other data'!A:J,10,TRUE)</f>
        <v>0</v>
      </c>
      <c r="E24" s="17">
        <f>VLOOKUP(A24,'Other data'!A:F,5,TRUE)*10^3</f>
        <v>0</v>
      </c>
      <c r="F24" s="17">
        <f>VLOOKUP(A24,'Other data'!A:F,4,TRUE)*10^3</f>
        <v>0</v>
      </c>
      <c r="G24" s="48"/>
      <c r="H24" s="41">
        <f t="shared" si="0"/>
        <v>0</v>
      </c>
      <c r="I24" s="41">
        <f t="shared" si="1"/>
        <v>0</v>
      </c>
      <c r="K24" s="60" t="s">
        <v>259</v>
      </c>
      <c r="L24" s="20">
        <v>345891</v>
      </c>
    </row>
    <row r="25" spans="1:12" x14ac:dyDescent="0.35">
      <c r="A25" s="60" t="s">
        <v>251</v>
      </c>
      <c r="B25" s="19">
        <f t="shared" si="2"/>
        <v>28553831</v>
      </c>
      <c r="C25" s="51">
        <f>VLOOKUP(A25,'Other data'!A:J,9,TRUE)*10^6</f>
        <v>69780224625.249619</v>
      </c>
      <c r="D25" s="43">
        <f>VLOOKUP(A25,'Other data'!A:J,10,TRUE)</f>
        <v>55.532476780000003</v>
      </c>
      <c r="E25" s="17">
        <f>VLOOKUP(A25,'Other data'!A:F,5,TRUE)*10^3</f>
        <v>26335750</v>
      </c>
      <c r="F25" s="17">
        <f>VLOOKUP(A25,'Other data'!A:F,4,TRUE)*10^3</f>
        <v>150449750</v>
      </c>
      <c r="G25" s="48">
        <f t="shared" si="3"/>
        <v>2.2723700955439165E-2</v>
      </c>
      <c r="H25" s="41">
        <f t="shared" si="0"/>
        <v>598445.70743720699</v>
      </c>
      <c r="I25" s="41">
        <f t="shared" si="1"/>
        <v>3418775.1278205835</v>
      </c>
      <c r="K25" s="59" t="s">
        <v>261</v>
      </c>
      <c r="L25" s="20">
        <v>45862</v>
      </c>
    </row>
    <row r="26" spans="1:12" x14ac:dyDescent="0.35">
      <c r="A26" s="59" t="s">
        <v>253</v>
      </c>
      <c r="B26" s="19">
        <f t="shared" si="2"/>
        <v>248523</v>
      </c>
      <c r="C26" s="51">
        <f>VLOOKUP(A26,'Other data'!A:J,9,TRUE)*10^6</f>
        <v>12616191700</v>
      </c>
      <c r="D26" s="43">
        <f>VLOOKUP(A26,'Other data'!A:J,10,TRUE)</f>
        <v>29.84</v>
      </c>
      <c r="E26" s="17">
        <f>VLOOKUP(A26,'Other data'!A:F,5,TRUE)*10^3</f>
        <v>6012</v>
      </c>
      <c r="F26" s="17">
        <f>VLOOKUP(A26,'Other data'!A:F,4,TRUE)*10^3</f>
        <v>20901</v>
      </c>
      <c r="G26" s="48">
        <f t="shared" si="3"/>
        <v>5.8781021217361497E-4</v>
      </c>
      <c r="H26" s="41">
        <f t="shared" si="0"/>
        <v>3.5339149955877733</v>
      </c>
      <c r="I26" s="41">
        <f t="shared" si="1"/>
        <v>12.285821244640726</v>
      </c>
      <c r="K26" s="60" t="s">
        <v>263</v>
      </c>
      <c r="L26" s="20">
        <v>5312961</v>
      </c>
    </row>
    <row r="27" spans="1:12" x14ac:dyDescent="0.35">
      <c r="A27" s="60" t="s">
        <v>255</v>
      </c>
      <c r="B27" s="19">
        <f t="shared" si="2"/>
        <v>41107777</v>
      </c>
      <c r="C27" s="51">
        <f>VLOOKUP(A27,'Other data'!A:J,9,TRUE)*10^6</f>
        <v>42692149004.170609</v>
      </c>
      <c r="D27" s="43">
        <f>VLOOKUP(A27,'Other data'!A:J,10,TRUE)</f>
        <v>19.402023740000001</v>
      </c>
      <c r="E27" s="17">
        <f>VLOOKUP(A27,'Other data'!A:F,5,TRUE)*10^3</f>
        <v>18100000</v>
      </c>
      <c r="F27" s="17">
        <f>VLOOKUP(A27,'Other data'!A:F,4,TRUE)*10^3</f>
        <v>161700000</v>
      </c>
      <c r="G27" s="48">
        <f t="shared" si="3"/>
        <v>1.8681984483252666E-2</v>
      </c>
      <c r="H27" s="41">
        <f t="shared" si="0"/>
        <v>338143.91914687323</v>
      </c>
      <c r="I27" s="41">
        <f t="shared" si="1"/>
        <v>3020876.8909419561</v>
      </c>
      <c r="K27" s="59" t="s">
        <v>265</v>
      </c>
      <c r="L27" s="20">
        <v>0</v>
      </c>
    </row>
    <row r="28" spans="1:12" x14ac:dyDescent="0.35">
      <c r="A28" s="59" t="s">
        <v>257</v>
      </c>
      <c r="B28" s="19">
        <f t="shared" si="2"/>
        <v>575053</v>
      </c>
      <c r="C28" s="51">
        <f>VLOOKUP(A28,'Other data'!A:J,9,TRUE)*10^6</f>
        <v>36387773600</v>
      </c>
      <c r="D28" s="43">
        <f>VLOOKUP(A28,'Other data'!A:J,10,TRUE)</f>
        <v>29.99</v>
      </c>
      <c r="E28" s="17">
        <f>VLOOKUP(A28,'Other data'!A:F,5,TRUE)*10^3</f>
        <v>4891379.0000000009</v>
      </c>
      <c r="F28" s="17">
        <f>VLOOKUP(A28,'Other data'!A:F,4,TRUE)*10^3</f>
        <v>31301680</v>
      </c>
      <c r="G28" s="48">
        <f t="shared" si="3"/>
        <v>4.739459923978421E-4</v>
      </c>
      <c r="H28" s="41">
        <f t="shared" si="0"/>
        <v>2318.2494743489651</v>
      </c>
      <c r="I28" s="41">
        <f t="shared" si="1"/>
        <v>14835.305791319686</v>
      </c>
      <c r="K28" s="60" t="s">
        <v>267</v>
      </c>
      <c r="L28" s="20">
        <v>994372</v>
      </c>
    </row>
    <row r="29" spans="1:12" x14ac:dyDescent="0.35">
      <c r="A29" s="60" t="s">
        <v>259</v>
      </c>
      <c r="B29" s="19">
        <f t="shared" si="2"/>
        <v>345891</v>
      </c>
      <c r="C29" s="51">
        <f>VLOOKUP(A29,'Other data'!A:J,9,TRUE)*10^6</f>
        <v>66237179999.999992</v>
      </c>
      <c r="D29" s="43">
        <f>VLOOKUP(A29,'Other data'!A:J,10,TRUE)</f>
        <v>149.96</v>
      </c>
      <c r="E29" s="17">
        <f>VLOOKUP(A29,'Other data'!A:F,5,TRUE)*10^3</f>
        <v>11168945</v>
      </c>
      <c r="F29" s="17">
        <f>VLOOKUP(A29,'Other data'!A:F,4,TRUE)*10^3</f>
        <v>11168945</v>
      </c>
      <c r="G29" s="48">
        <f t="shared" si="3"/>
        <v>7.830921298279909E-4</v>
      </c>
      <c r="H29" s="41">
        <f t="shared" si="0"/>
        <v>8746.3129279816894</v>
      </c>
      <c r="I29" s="41">
        <f t="shared" si="1"/>
        <v>8746.3129279816894</v>
      </c>
      <c r="K29" s="60" t="s">
        <v>271</v>
      </c>
      <c r="L29" s="20">
        <v>3383045</v>
      </c>
    </row>
    <row r="30" spans="1:12" x14ac:dyDescent="0.35">
      <c r="A30" s="59" t="s">
        <v>261</v>
      </c>
      <c r="B30" s="19">
        <f t="shared" si="2"/>
        <v>45862</v>
      </c>
      <c r="C30" s="51">
        <f>VLOOKUP(A30,'Other data'!A:J,9,TRUE)*10^6</f>
        <v>15795063400</v>
      </c>
      <c r="D30" s="43">
        <f>VLOOKUP(A30,'Other data'!A:J,10,TRUE)</f>
        <v>94.37</v>
      </c>
      <c r="E30" s="17">
        <f>VLOOKUP(A30,'Other data'!A:F,5,TRUE)*10^3</f>
        <v>1729353.0000000028</v>
      </c>
      <c r="F30" s="17">
        <f>VLOOKUP(A30,'Other data'!A:F,4,TRUE)*10^3</f>
        <v>83729353</v>
      </c>
      <c r="G30" s="48">
        <f t="shared" si="3"/>
        <v>2.7400946931305134E-4</v>
      </c>
      <c r="H30" s="41">
        <f t="shared" si="0"/>
        <v>473.85909778493402</v>
      </c>
      <c r="I30" s="41">
        <f t="shared" si="1"/>
        <v>22942.635581455143</v>
      </c>
      <c r="K30" s="59" t="s">
        <v>273</v>
      </c>
      <c r="L30" s="20">
        <v>0</v>
      </c>
    </row>
    <row r="31" spans="1:12" x14ac:dyDescent="0.35">
      <c r="A31" s="60" t="s">
        <v>263</v>
      </c>
      <c r="B31" s="19">
        <f t="shared" si="2"/>
        <v>5312961</v>
      </c>
      <c r="C31" s="51">
        <f>VLOOKUP(A31,'Other data'!A:J,9,TRUE)*10^6</f>
        <v>354191181400</v>
      </c>
      <c r="D31" s="43">
        <f>VLOOKUP(A31,'Other data'!A:J,10,TRUE)</f>
        <v>179.49</v>
      </c>
      <c r="E31" s="17">
        <f>VLOOKUP(A31,'Other data'!A:F,5,TRUE)*10^3</f>
        <v>53000000</v>
      </c>
      <c r="F31" s="17">
        <f>VLOOKUP(A31,'Other data'!A:F,4,TRUE)*10^3</f>
        <v>645000000</v>
      </c>
      <c r="G31" s="48">
        <f t="shared" si="3"/>
        <v>2.6923972700862962E-3</v>
      </c>
      <c r="H31" s="41">
        <f t="shared" si="0"/>
        <v>142697.05531457369</v>
      </c>
      <c r="I31" s="41">
        <f t="shared" si="1"/>
        <v>1736596.239205661</v>
      </c>
      <c r="K31" s="60" t="s">
        <v>275</v>
      </c>
      <c r="L31" s="20">
        <v>0</v>
      </c>
    </row>
    <row r="32" spans="1:12" x14ac:dyDescent="0.35">
      <c r="A32" s="59" t="s">
        <v>265</v>
      </c>
      <c r="B32" s="19">
        <f t="shared" si="2"/>
        <v>0</v>
      </c>
      <c r="C32" s="51">
        <f>VLOOKUP(A32,'Other data'!A:J,9,TRUE)*10^6</f>
        <v>4581067200</v>
      </c>
      <c r="D32" s="43">
        <f>VLOOKUP(A32,'Other data'!A:J,10,TRUE)</f>
        <v>57.93</v>
      </c>
      <c r="E32" s="17">
        <f>VLOOKUP(A32,'Other data'!A:F,5,TRUE)*10^3</f>
        <v>1250800</v>
      </c>
      <c r="F32" s="17">
        <f>VLOOKUP(A32,'Other data'!A:F,4,TRUE)*10^3</f>
        <v>1250800</v>
      </c>
      <c r="G32" s="48">
        <f t="shared" si="3"/>
        <v>0</v>
      </c>
      <c r="H32" s="41">
        <f t="shared" si="0"/>
        <v>0</v>
      </c>
      <c r="I32" s="41">
        <f t="shared" si="1"/>
        <v>0</v>
      </c>
      <c r="K32" s="59" t="s">
        <v>277</v>
      </c>
      <c r="L32" s="20">
        <v>7458956</v>
      </c>
    </row>
    <row r="33" spans="1:12" x14ac:dyDescent="0.35">
      <c r="A33" s="60" t="s">
        <v>267</v>
      </c>
      <c r="B33" s="19">
        <f t="shared" si="2"/>
        <v>994372</v>
      </c>
      <c r="C33" s="51">
        <f>VLOOKUP(A33,'Other data'!A:J,9,TRUE)*10^6</f>
        <v>33410029000.000004</v>
      </c>
      <c r="D33" s="43">
        <f>VLOOKUP(A33,'Other data'!A:J,10,TRUE)</f>
        <v>63.33</v>
      </c>
      <c r="E33" s="17">
        <f>VLOOKUP(A33,'Other data'!A:F,5,TRUE)*10^3</f>
        <v>17687946.000000004</v>
      </c>
      <c r="F33" s="17">
        <f>VLOOKUP(A33,'Other data'!A:F,4,TRUE)*10^3</f>
        <v>42502046</v>
      </c>
      <c r="G33" s="48">
        <f t="shared" si="3"/>
        <v>1.8848705207648875E-3</v>
      </c>
      <c r="H33" s="41">
        <f t="shared" si="0"/>
        <v>33339.487988281217</v>
      </c>
      <c r="I33" s="41">
        <f t="shared" si="1"/>
        <v>80110.853577593196</v>
      </c>
      <c r="K33" s="87" t="s">
        <v>1148</v>
      </c>
      <c r="L33" s="88">
        <v>870546</v>
      </c>
    </row>
    <row r="34" spans="1:12" x14ac:dyDescent="0.35">
      <c r="A34" s="60" t="s">
        <v>269</v>
      </c>
      <c r="B34" s="19">
        <v>0</v>
      </c>
      <c r="C34" s="51">
        <f>VLOOKUP(A34,'Other data'!A:J,9,TRUE)*10^6</f>
        <v>0</v>
      </c>
      <c r="D34" s="43">
        <f>VLOOKUP(A34,'Other data'!A:J,10,TRUE)</f>
        <v>0</v>
      </c>
      <c r="E34" s="17">
        <f>VLOOKUP(A34,'Other data'!A:F,5,TRUE)*10^3</f>
        <v>0</v>
      </c>
      <c r="F34" s="17">
        <f>VLOOKUP(A34,'Other data'!A:F,4,TRUE)*10^3</f>
        <v>0</v>
      </c>
      <c r="G34" s="48"/>
      <c r="H34" s="41">
        <f t="shared" si="0"/>
        <v>0</v>
      </c>
      <c r="I34" s="41">
        <f t="shared" si="1"/>
        <v>0</v>
      </c>
      <c r="K34" s="59" t="s">
        <v>281</v>
      </c>
      <c r="L34" s="20">
        <v>215420</v>
      </c>
    </row>
    <row r="35" spans="1:12" x14ac:dyDescent="0.35">
      <c r="A35" s="60" t="s">
        <v>271</v>
      </c>
      <c r="B35" s="19">
        <f t="shared" si="2"/>
        <v>3383045</v>
      </c>
      <c r="C35" s="51">
        <f>VLOOKUP(A35,'Other data'!A:J,9,TRUE)*10^6</f>
        <v>112527312228.49602</v>
      </c>
      <c r="D35" s="43">
        <f>VLOOKUP(A35,'Other data'!A:J,10,TRUE)</f>
        <v>87.150316000000004</v>
      </c>
      <c r="E35" s="17">
        <f>VLOOKUP(A35,'Other data'!A:F,5,TRUE)*10^3</f>
        <v>16014000</v>
      </c>
      <c r="F35" s="17">
        <f>VLOOKUP(A35,'Other data'!A:F,4,TRUE)*10^3</f>
        <v>251014000</v>
      </c>
      <c r="G35" s="48">
        <f t="shared" si="3"/>
        <v>2.620105598839296E-3</v>
      </c>
      <c r="H35" s="41">
        <f t="shared" si="0"/>
        <v>41958.371059812489</v>
      </c>
      <c r="I35" s="41">
        <f t="shared" si="1"/>
        <v>657683.18678704707</v>
      </c>
      <c r="K35" s="60" t="s">
        <v>283</v>
      </c>
      <c r="L35" s="20">
        <v>763047</v>
      </c>
    </row>
    <row r="36" spans="1:12" x14ac:dyDescent="0.35">
      <c r="A36" s="59" t="s">
        <v>273</v>
      </c>
      <c r="B36" s="19">
        <f t="shared" si="2"/>
        <v>0</v>
      </c>
      <c r="C36" s="51">
        <f>VLOOKUP(A36,'Other data'!A:J,9,TRUE)*10^6</f>
        <v>0</v>
      </c>
      <c r="D36" s="43">
        <f>VLOOKUP(A36,'Other data'!A:J,10,TRUE)</f>
        <v>54.852999740000001</v>
      </c>
      <c r="E36" s="17">
        <f>VLOOKUP(A36,'Other data'!A:F,5,TRUE)*10^3</f>
        <v>3350000</v>
      </c>
      <c r="F36" s="17">
        <f>VLOOKUP(A36,'Other data'!A:F,4,TRUE)*10^3</f>
        <v>3350000</v>
      </c>
      <c r="G36" s="48"/>
      <c r="H36" s="41">
        <f t="shared" si="0"/>
        <v>0</v>
      </c>
      <c r="I36" s="41">
        <f t="shared" si="1"/>
        <v>0</v>
      </c>
      <c r="K36" s="59" t="s">
        <v>285</v>
      </c>
      <c r="L36" s="20">
        <v>251083</v>
      </c>
    </row>
    <row r="37" spans="1:12" x14ac:dyDescent="0.35">
      <c r="A37" s="60" t="s">
        <v>275</v>
      </c>
      <c r="B37" s="19">
        <f t="shared" si="2"/>
        <v>0</v>
      </c>
      <c r="C37" s="51">
        <f>VLOOKUP(A37,'Other data'!A:J,9,TRUE)*10^6</f>
        <v>3273949600</v>
      </c>
      <c r="D37" s="43">
        <f>VLOOKUP(A37,'Other data'!A:J,10,TRUE)</f>
        <v>11.99</v>
      </c>
      <c r="E37" s="17">
        <f>VLOOKUP(A37,'Other data'!A:F,5,TRUE)*10^3</f>
        <v>1981075</v>
      </c>
      <c r="F37" s="17">
        <f>VLOOKUP(A37,'Other data'!A:F,4,TRUE)*10^3</f>
        <v>1981075</v>
      </c>
      <c r="G37" s="48">
        <f t="shared" si="3"/>
        <v>0</v>
      </c>
      <c r="H37" s="41">
        <f t="shared" si="0"/>
        <v>0</v>
      </c>
      <c r="I37" s="41">
        <f t="shared" si="1"/>
        <v>0</v>
      </c>
      <c r="K37" s="60" t="s">
        <v>287</v>
      </c>
      <c r="L37" s="20">
        <v>813191</v>
      </c>
    </row>
    <row r="38" spans="1:12" x14ac:dyDescent="0.35">
      <c r="A38" s="59" t="s">
        <v>277</v>
      </c>
      <c r="B38" s="19">
        <f t="shared" si="2"/>
        <v>7458956</v>
      </c>
      <c r="C38" s="51">
        <f>VLOOKUP(A38,'Other data'!A:J,9,TRUE)*10^6</f>
        <v>4872505924.4312</v>
      </c>
      <c r="D38" s="43">
        <f>VLOOKUP(A38,'Other data'!A:J,10,TRUE)</f>
        <v>7.1345089200000009</v>
      </c>
      <c r="E38" s="17">
        <f>VLOOKUP(A38,'Other data'!A:F,5,TRUE)*10^3</f>
        <v>1305425</v>
      </c>
      <c r="F38" s="17">
        <f>VLOOKUP(A38,'Other data'!A:F,4,TRUE)*10^3</f>
        <v>1305425</v>
      </c>
      <c r="G38" s="48">
        <f t="shared" si="3"/>
        <v>1.0921687719055936E-2</v>
      </c>
      <c r="H38" s="41">
        <f t="shared" si="0"/>
        <v>14257.444190648595</v>
      </c>
      <c r="I38" s="41">
        <f t="shared" si="1"/>
        <v>14257.444190648595</v>
      </c>
      <c r="K38" s="59" t="s">
        <v>289</v>
      </c>
      <c r="L38" s="20">
        <v>0</v>
      </c>
    </row>
    <row r="39" spans="1:12" x14ac:dyDescent="0.35">
      <c r="A39" s="59" t="s">
        <v>279</v>
      </c>
      <c r="B39" s="19">
        <v>0</v>
      </c>
      <c r="C39" s="51">
        <f>VLOOKUP(A39,'Other data'!A:J,9,TRUE)*10^6</f>
        <v>0</v>
      </c>
      <c r="D39" s="43">
        <f>VLOOKUP(A39,'Other data'!A:J,10,TRUE)</f>
        <v>0</v>
      </c>
      <c r="E39" s="17">
        <f>VLOOKUP(A39,'Other data'!A:F,5,TRUE)*10^3</f>
        <v>0</v>
      </c>
      <c r="F39" s="17">
        <f>VLOOKUP(A39,'Other data'!A:F,4,TRUE)*10^3</f>
        <v>0</v>
      </c>
      <c r="G39" s="48"/>
      <c r="H39" s="41">
        <f t="shared" si="0"/>
        <v>0</v>
      </c>
      <c r="I39" s="41">
        <f t="shared" si="1"/>
        <v>0</v>
      </c>
      <c r="K39" s="60" t="s">
        <v>291</v>
      </c>
      <c r="L39" s="20">
        <v>4631049</v>
      </c>
    </row>
    <row r="40" spans="1:12" x14ac:dyDescent="0.35">
      <c r="A40" s="59" t="s">
        <v>1148</v>
      </c>
      <c r="B40" s="19">
        <f t="shared" si="2"/>
        <v>870546</v>
      </c>
      <c r="C40" s="51">
        <f>VLOOKUP(A40,'Other data'!A:J,9,TRUE)*10^6</f>
        <v>45559030000</v>
      </c>
      <c r="D40" s="43">
        <f>VLOOKUP(A40,'Other data'!A:J,10,TRUE)</f>
        <v>61.51</v>
      </c>
      <c r="E40" s="17">
        <f>VLOOKUP(A40,'Other data'!A:F,5,TRUE)*10^3</f>
        <v>4979500</v>
      </c>
      <c r="F40" s="17">
        <f>VLOOKUP(A40,'Other data'!A:F,4,TRUE)*10^3</f>
        <v>94979500</v>
      </c>
      <c r="G40" s="48">
        <f t="shared" si="3"/>
        <v>1.1753385543985463E-3</v>
      </c>
      <c r="H40" s="41">
        <f t="shared" si="0"/>
        <v>5852.5983316275615</v>
      </c>
      <c r="I40" s="41">
        <f t="shared" si="1"/>
        <v>111633.06822749673</v>
      </c>
      <c r="K40" s="59" t="s">
        <v>293</v>
      </c>
      <c r="L40" s="20">
        <v>47408742</v>
      </c>
    </row>
    <row r="41" spans="1:12" x14ac:dyDescent="0.35">
      <c r="A41" s="59" t="s">
        <v>281</v>
      </c>
      <c r="B41" s="19">
        <f t="shared" si="2"/>
        <v>215420</v>
      </c>
      <c r="C41" s="51">
        <f>VLOOKUP(A41,'Other data'!A:J,9,TRUE)*10^6</f>
        <v>23169150950.400398</v>
      </c>
      <c r="D41" s="43">
        <f>VLOOKUP(A41,'Other data'!A:J,10,TRUE)</f>
        <v>101.02051036</v>
      </c>
      <c r="E41" s="17">
        <f>VLOOKUP(A41,'Other data'!A:F,5,TRUE)*10^3</f>
        <v>2161366.9999999981</v>
      </c>
      <c r="F41" s="17">
        <f>VLOOKUP(A41,'Other data'!A:F,4,TRUE)*10^3</f>
        <v>47251969</v>
      </c>
      <c r="G41" s="48">
        <f t="shared" si="3"/>
        <v>9.392592067071461E-4</v>
      </c>
      <c r="H41" s="41">
        <f t="shared" si="0"/>
        <v>2030.0838538230025</v>
      </c>
      <c r="I41" s="41">
        <f t="shared" si="1"/>
        <v>44381.846918290663</v>
      </c>
      <c r="K41" s="60" t="s">
        <v>295</v>
      </c>
      <c r="L41" s="20">
        <v>458534</v>
      </c>
    </row>
    <row r="42" spans="1:12" x14ac:dyDescent="0.35">
      <c r="A42" s="60" t="s">
        <v>283</v>
      </c>
      <c r="B42" s="19">
        <f t="shared" si="2"/>
        <v>763047</v>
      </c>
      <c r="C42" s="51">
        <f>VLOOKUP(A42,'Other data'!A:J,9,TRUE)*10^6</f>
        <v>69988498518.399994</v>
      </c>
      <c r="D42" s="43">
        <f>VLOOKUP(A42,'Other data'!A:J,10,TRUE)</f>
        <v>45.288621840000005</v>
      </c>
      <c r="E42" s="17">
        <f>VLOOKUP(A42,'Other data'!A:F,5,TRUE)*10^3</f>
        <v>33645033</v>
      </c>
      <c r="F42" s="17">
        <f>VLOOKUP(A42,'Other data'!A:F,4,TRUE)*10^3</f>
        <v>62924334</v>
      </c>
      <c r="G42" s="48">
        <f t="shared" si="3"/>
        <v>4.9375751388724748E-4</v>
      </c>
      <c r="H42" s="41">
        <f t="shared" si="0"/>
        <v>16612.487848734399</v>
      </c>
      <c r="I42" s="41">
        <f t="shared" si="1"/>
        <v>31069.3627188508</v>
      </c>
      <c r="K42" s="59" t="s">
        <v>297</v>
      </c>
      <c r="L42" s="20">
        <v>1191013</v>
      </c>
    </row>
    <row r="43" spans="1:12" x14ac:dyDescent="0.35">
      <c r="A43" s="59" t="s">
        <v>285</v>
      </c>
      <c r="B43" s="19">
        <f t="shared" si="2"/>
        <v>251083</v>
      </c>
      <c r="C43" s="51">
        <f>VLOOKUP(A43,'Other data'!A:J,9,TRUE)*10^6</f>
        <v>32030676987.806206</v>
      </c>
      <c r="D43" s="43">
        <f>VLOOKUP(A43,'Other data'!A:J,10,TRUE)</f>
        <v>86.803191860000013</v>
      </c>
      <c r="E43" s="17">
        <f>VLOOKUP(A43,'Other data'!A:F,5,TRUE)*10^3</f>
        <v>27278000</v>
      </c>
      <c r="F43" s="17">
        <f>VLOOKUP(A43,'Other data'!A:F,4,TRUE)*10^3</f>
        <v>53475000</v>
      </c>
      <c r="G43" s="48">
        <f t="shared" si="3"/>
        <v>6.8043537856166678E-4</v>
      </c>
      <c r="H43" s="41">
        <f t="shared" si="0"/>
        <v>18560.916256405148</v>
      </c>
      <c r="I43" s="41">
        <f t="shared" si="1"/>
        <v>36386.281868585131</v>
      </c>
      <c r="K43" s="60" t="s">
        <v>299</v>
      </c>
      <c r="L43" s="20">
        <v>39226</v>
      </c>
    </row>
    <row r="44" spans="1:12" x14ac:dyDescent="0.35">
      <c r="A44" s="60" t="s">
        <v>287</v>
      </c>
      <c r="B44" s="19">
        <f t="shared" si="2"/>
        <v>813191</v>
      </c>
      <c r="C44" s="51">
        <f>VLOOKUP(A44,'Other data'!A:J,9,TRUE)*10^6</f>
        <v>118331886646.60001</v>
      </c>
      <c r="D44" s="43">
        <f>VLOOKUP(A44,'Other data'!A:J,10,TRUE)</f>
        <v>76.064500379999998</v>
      </c>
      <c r="E44" s="17">
        <f>VLOOKUP(A44,'Other data'!A:F,5,TRUE)*10^3</f>
        <v>79220000</v>
      </c>
      <c r="F44" s="17">
        <f>VLOOKUP(A44,'Other data'!A:F,4,TRUE)*10^3</f>
        <v>117808000</v>
      </c>
      <c r="G44" s="48">
        <f t="shared" si="3"/>
        <v>5.2272442265070428E-4</v>
      </c>
      <c r="H44" s="41">
        <f t="shared" si="0"/>
        <v>41410.22876238879</v>
      </c>
      <c r="I44" s="41">
        <f t="shared" si="1"/>
        <v>61581.118783634171</v>
      </c>
      <c r="K44" s="59" t="s">
        <v>301</v>
      </c>
      <c r="L44" s="20">
        <v>1810660</v>
      </c>
    </row>
    <row r="45" spans="1:12" x14ac:dyDescent="0.35">
      <c r="A45" s="59" t="s">
        <v>289</v>
      </c>
      <c r="B45" s="19">
        <f t="shared" si="2"/>
        <v>0</v>
      </c>
      <c r="C45" s="51">
        <f>VLOOKUP(A45,'Other data'!A:J,9,TRUE)*10^6</f>
        <v>46821436788.599998</v>
      </c>
      <c r="D45" s="43">
        <f>VLOOKUP(A45,'Other data'!A:J,10,TRUE)</f>
        <v>0.49851999999999996</v>
      </c>
      <c r="E45" s="17">
        <f>VLOOKUP(A45,'Other data'!A:F,5,TRUE)*10^3</f>
        <v>13460533.999999985</v>
      </c>
      <c r="F45" s="17">
        <f>VLOOKUP(A45,'Other data'!A:F,4,TRUE)*10^3</f>
        <v>166908534</v>
      </c>
      <c r="G45" s="48">
        <f t="shared" si="3"/>
        <v>0</v>
      </c>
      <c r="H45" s="41">
        <f t="shared" si="0"/>
        <v>0</v>
      </c>
      <c r="I45" s="41">
        <f t="shared" si="1"/>
        <v>0</v>
      </c>
      <c r="K45" s="60" t="s">
        <v>303</v>
      </c>
      <c r="L45" s="20">
        <v>157245</v>
      </c>
    </row>
    <row r="46" spans="1:12" x14ac:dyDescent="0.35">
      <c r="A46" s="60" t="s">
        <v>291</v>
      </c>
      <c r="B46" s="19">
        <f t="shared" si="2"/>
        <v>4631049</v>
      </c>
      <c r="C46" s="51">
        <f>VLOOKUP(A46,'Other data'!A:J,9,TRUE)*10^6</f>
        <v>25260232899.825001</v>
      </c>
      <c r="D46" s="43">
        <f>VLOOKUP(A46,'Other data'!A:J,10,TRUE)</f>
        <v>38.220583500000004</v>
      </c>
      <c r="E46" s="17">
        <f>VLOOKUP(A46,'Other data'!A:F,5,TRUE)*10^3</f>
        <v>14925227.000000002</v>
      </c>
      <c r="F46" s="17">
        <f>VLOOKUP(A46,'Other data'!A:F,4,TRUE)*10^3</f>
        <v>23735997.000000004</v>
      </c>
      <c r="G46" s="48">
        <f t="shared" si="3"/>
        <v>7.0071165099320105E-3</v>
      </c>
      <c r="H46" s="41">
        <f t="shared" si="0"/>
        <v>104582.80452618303</v>
      </c>
      <c r="I46" s="41">
        <f t="shared" si="1"/>
        <v>166320.89645839669</v>
      </c>
      <c r="K46" s="83" t="s">
        <v>305</v>
      </c>
      <c r="L46" s="84">
        <v>0</v>
      </c>
    </row>
    <row r="47" spans="1:12" x14ac:dyDescent="0.35">
      <c r="A47" s="59" t="s">
        <v>293</v>
      </c>
      <c r="B47" s="19">
        <f t="shared" si="2"/>
        <v>47408742</v>
      </c>
      <c r="C47" s="51">
        <f>VLOOKUP(A47,'Other data'!A:J,9,TRUE)*10^6</f>
        <v>146572060272</v>
      </c>
      <c r="D47" s="43">
        <f>VLOOKUP(A47,'Other data'!A:J,10,TRUE)</f>
        <v>39.114243520000002</v>
      </c>
      <c r="E47" s="17">
        <f>VLOOKUP(A47,'Other data'!A:F,5,TRUE)*10^3</f>
        <v>14408000</v>
      </c>
      <c r="F47" s="17">
        <f>VLOOKUP(A47,'Other data'!A:F,4,TRUE)*10^3</f>
        <v>68508602</v>
      </c>
      <c r="G47" s="48">
        <f t="shared" si="3"/>
        <v>1.2651504496311526E-2</v>
      </c>
      <c r="H47" s="41">
        <f t="shared" si="0"/>
        <v>182282.87678285647</v>
      </c>
      <c r="I47" s="41">
        <f t="shared" si="1"/>
        <v>866736.88623901678</v>
      </c>
      <c r="K47" s="60" t="s">
        <v>307</v>
      </c>
      <c r="L47" s="20">
        <v>683319</v>
      </c>
    </row>
    <row r="48" spans="1:12" x14ac:dyDescent="0.35">
      <c r="A48" s="60" t="s">
        <v>295</v>
      </c>
      <c r="B48" s="19">
        <f t="shared" si="2"/>
        <v>458534</v>
      </c>
      <c r="C48" s="51">
        <f>VLOOKUP(A48,'Other data'!A:J,9,TRUE)*10^6</f>
        <v>148452978613.71149</v>
      </c>
      <c r="D48" s="43">
        <f>VLOOKUP(A48,'Other data'!A:J,10,TRUE)</f>
        <v>5.3983519300000005</v>
      </c>
      <c r="E48" s="17">
        <f>VLOOKUP(A48,'Other data'!A:F,5,TRUE)*10^3</f>
        <v>57089658.000000007</v>
      </c>
      <c r="F48" s="17">
        <f>VLOOKUP(A48,'Other data'!A:F,4,TRUE)*10^3</f>
        <v>132889455.00000001</v>
      </c>
      <c r="G48" s="48">
        <f t="shared" si="3"/>
        <v>1.6674154516708314E-5</v>
      </c>
      <c r="H48" s="41">
        <f t="shared" si="0"/>
        <v>951.92177879803307</v>
      </c>
      <c r="I48" s="41">
        <f t="shared" si="1"/>
        <v>2215.8193063111567</v>
      </c>
      <c r="K48" s="59" t="s">
        <v>309</v>
      </c>
      <c r="L48" s="20">
        <v>441178</v>
      </c>
    </row>
    <row r="49" spans="1:12" x14ac:dyDescent="0.35">
      <c r="A49" s="59" t="s">
        <v>297</v>
      </c>
      <c r="B49" s="19">
        <f t="shared" si="2"/>
        <v>1191013</v>
      </c>
      <c r="C49" s="51">
        <f>VLOOKUP(A49,'Other data'!A:J,9,TRUE)*10^6</f>
        <v>1688584049.6184001</v>
      </c>
      <c r="D49" s="43">
        <f>VLOOKUP(A49,'Other data'!A:J,10,TRUE)</f>
        <v>6.3073194799999994</v>
      </c>
      <c r="E49" s="17">
        <f>VLOOKUP(A49,'Other data'!A:F,5,TRUE)*10^3</f>
        <v>30699.999999999818</v>
      </c>
      <c r="F49" s="17">
        <f>VLOOKUP(A49,'Other data'!A:F,4,TRUE)*10^3</f>
        <v>3175700</v>
      </c>
      <c r="G49" s="48">
        <f t="shared" si="3"/>
        <v>4.4487566357925062E-3</v>
      </c>
      <c r="H49" s="41">
        <f t="shared" si="0"/>
        <v>136.57682871882912</v>
      </c>
      <c r="I49" s="41">
        <f t="shared" si="1"/>
        <v>14127.916448286262</v>
      </c>
      <c r="K49" s="60" t="s">
        <v>311</v>
      </c>
      <c r="L49" s="20">
        <v>2299850</v>
      </c>
    </row>
    <row r="50" spans="1:12" x14ac:dyDescent="0.35">
      <c r="A50" s="60" t="s">
        <v>299</v>
      </c>
      <c r="B50" s="19">
        <f t="shared" si="2"/>
        <v>39226</v>
      </c>
      <c r="C50" s="51">
        <f>VLOOKUP(A50,'Other data'!A:J,9,TRUE)*10^6</f>
        <v>73678255672.373001</v>
      </c>
      <c r="D50" s="43">
        <f>VLOOKUP(A50,'Other data'!A:J,10,TRUE)</f>
        <v>8.7667309400000004</v>
      </c>
      <c r="E50" s="17">
        <f>VLOOKUP(A50,'Other data'!A:F,5,TRUE)*10^3</f>
        <v>0</v>
      </c>
      <c r="F50" s="17">
        <f>VLOOKUP(A50,'Other data'!A:F,4,TRUE)*10^3</f>
        <v>0</v>
      </c>
      <c r="G50" s="48">
        <f t="shared" si="3"/>
        <v>4.6673714614200006E-6</v>
      </c>
      <c r="H50" s="41">
        <f t="shared" si="0"/>
        <v>0</v>
      </c>
      <c r="I50" s="41">
        <f t="shared" si="1"/>
        <v>0</v>
      </c>
      <c r="K50" s="59" t="s">
        <v>313</v>
      </c>
      <c r="L50" s="20">
        <v>3400</v>
      </c>
    </row>
    <row r="51" spans="1:12" x14ac:dyDescent="0.35">
      <c r="A51" s="59" t="s">
        <v>301</v>
      </c>
      <c r="B51" s="19">
        <f t="shared" si="2"/>
        <v>1810660</v>
      </c>
      <c r="C51" s="51">
        <f>VLOOKUP(A51,'Other data'!A:J,9,TRUE)*10^6</f>
        <v>3011580869.3674002</v>
      </c>
      <c r="D51" s="43">
        <f>VLOOKUP(A51,'Other data'!A:J,10,TRUE)</f>
        <v>17.651631800000001</v>
      </c>
      <c r="E51" s="17">
        <f>VLOOKUP(A51,'Other data'!A:F,5,TRUE)*10^3</f>
        <v>962453</v>
      </c>
      <c r="F51" s="17">
        <f>VLOOKUP(A51,'Other data'!A:F,4,TRUE)*10^3</f>
        <v>962520</v>
      </c>
      <c r="G51" s="48">
        <f t="shared" si="3"/>
        <v>1.061273298687862E-2</v>
      </c>
      <c r="H51" s="41">
        <f t="shared" si="0"/>
        <v>10214.256701420289</v>
      </c>
      <c r="I51" s="41">
        <f t="shared" si="1"/>
        <v>10214.967754530409</v>
      </c>
      <c r="K51" s="60" t="s">
        <v>315</v>
      </c>
      <c r="L51" s="20">
        <v>5164891</v>
      </c>
    </row>
    <row r="52" spans="1:12" x14ac:dyDescent="0.35">
      <c r="A52" s="60" t="s">
        <v>303</v>
      </c>
      <c r="B52" s="19">
        <f t="shared" si="2"/>
        <v>157245</v>
      </c>
      <c r="C52" s="51">
        <f>VLOOKUP(A52,'Other data'!A:J,9,TRUE)*10^6</f>
        <v>62574576119.335403</v>
      </c>
      <c r="D52" s="43">
        <f>VLOOKUP(A52,'Other data'!A:J,10,TRUE)</f>
        <v>14.258947066000001</v>
      </c>
      <c r="E52" s="17">
        <f>VLOOKUP(A52,'Other data'!A:F,5,TRUE)*10^3</f>
        <v>40182973</v>
      </c>
      <c r="F52" s="17">
        <f>VLOOKUP(A52,'Other data'!A:F,4,TRUE)*10^3</f>
        <v>219609973</v>
      </c>
      <c r="G52" s="48">
        <f t="shared" si="3"/>
        <v>3.5831615177339594E-5</v>
      </c>
      <c r="H52" s="41">
        <f t="shared" si="0"/>
        <v>1439.820825217427</v>
      </c>
      <c r="I52" s="41">
        <f t="shared" si="1"/>
        <v>7868.9800416419384</v>
      </c>
      <c r="K52" s="60" t="s">
        <v>319</v>
      </c>
      <c r="L52" s="20">
        <v>481460</v>
      </c>
    </row>
    <row r="53" spans="1:12" x14ac:dyDescent="0.35">
      <c r="A53" s="60" t="s">
        <v>307</v>
      </c>
      <c r="B53" s="19">
        <f t="shared" si="2"/>
        <v>683319</v>
      </c>
      <c r="C53" s="51">
        <f>VLOOKUP(A53,'Other data'!A:J,9,TRUE)*10^6</f>
        <v>76104447600</v>
      </c>
      <c r="D53" s="43">
        <f>VLOOKUP(A53,'Other data'!A:J,10,TRUE)</f>
        <v>129.52000000000001</v>
      </c>
      <c r="E53" s="17">
        <f>VLOOKUP(A53,'Other data'!A:F,5,TRUE)*10^3</f>
        <v>5450442.9999999991</v>
      </c>
      <c r="F53" s="17">
        <f>VLOOKUP(A53,'Other data'!A:F,4,TRUE)*10^3</f>
        <v>115741443</v>
      </c>
      <c r="G53" s="48">
        <f t="shared" si="3"/>
        <v>1.1629212177607345E-3</v>
      </c>
      <c r="H53" s="41">
        <f t="shared" si="0"/>
        <v>6338.4358108954702</v>
      </c>
      <c r="I53" s="41">
        <f t="shared" si="1"/>
        <v>134598.17983894463</v>
      </c>
      <c r="K53" s="59" t="s">
        <v>321</v>
      </c>
      <c r="L53" s="20">
        <v>23755679</v>
      </c>
    </row>
    <row r="54" spans="1:12" x14ac:dyDescent="0.35">
      <c r="A54" s="59" t="s">
        <v>309</v>
      </c>
      <c r="B54" s="19">
        <f t="shared" si="2"/>
        <v>441178</v>
      </c>
      <c r="C54" s="51">
        <f>VLOOKUP(A54,'Other data'!A:J,9,TRUE)*10^6</f>
        <v>16669405299.999998</v>
      </c>
      <c r="D54" s="43">
        <f>VLOOKUP(A54,'Other data'!A:J,10,TRUE)</f>
        <v>33.83</v>
      </c>
      <c r="E54" s="17">
        <f>VLOOKUP(A54,'Other data'!A:F,5,TRUE)*10^3</f>
        <v>702985.00000000058</v>
      </c>
      <c r="F54" s="17">
        <f>VLOOKUP(A54,'Other data'!A:F,4,TRUE)*10^3</f>
        <v>101720985</v>
      </c>
      <c r="G54" s="48">
        <f t="shared" si="3"/>
        <v>8.9535598129586544E-4</v>
      </c>
      <c r="H54" s="41">
        <f t="shared" si="0"/>
        <v>629.42182451127451</v>
      </c>
      <c r="I54" s="41">
        <f t="shared" si="1"/>
        <v>91076.492343057005</v>
      </c>
      <c r="K54" s="60" t="s">
        <v>323</v>
      </c>
      <c r="L54" s="20">
        <v>2483847</v>
      </c>
    </row>
    <row r="55" spans="1:12" x14ac:dyDescent="0.35">
      <c r="A55" s="60" t="s">
        <v>311</v>
      </c>
      <c r="B55" s="19">
        <f t="shared" si="2"/>
        <v>2299850</v>
      </c>
      <c r="C55" s="51">
        <f>VLOOKUP(A55,'Other data'!A:J,9,TRUE)*10^6</f>
        <v>97317096800</v>
      </c>
      <c r="D55" s="43">
        <f>VLOOKUP(A55,'Other data'!A:J,10,TRUE)</f>
        <v>351.8</v>
      </c>
      <c r="E55" s="17">
        <f>VLOOKUP(A55,'Other data'!A:F,5,TRUE)*10^3</f>
        <v>11500000</v>
      </c>
      <c r="F55" s="17">
        <f>VLOOKUP(A55,'Other data'!A:F,4,TRUE)*10^3</f>
        <v>254550000</v>
      </c>
      <c r="G55" s="48">
        <f t="shared" si="3"/>
        <v>8.3139269111447648E-3</v>
      </c>
      <c r="H55" s="41">
        <f t="shared" si="0"/>
        <v>95610.159478164802</v>
      </c>
      <c r="I55" s="41">
        <f t="shared" si="1"/>
        <v>2116310.0952319</v>
      </c>
      <c r="K55" s="59" t="s">
        <v>325</v>
      </c>
      <c r="L55" s="20">
        <v>637562</v>
      </c>
    </row>
    <row r="56" spans="1:12" x14ac:dyDescent="0.35">
      <c r="A56" s="59" t="s">
        <v>313</v>
      </c>
      <c r="B56" s="19">
        <f t="shared" si="2"/>
        <v>3400</v>
      </c>
      <c r="C56" s="51">
        <f>VLOOKUP(A56,'Other data'!A:J,9,TRUE)*10^6</f>
        <v>10999079700</v>
      </c>
      <c r="D56" s="43">
        <f>VLOOKUP(A56,'Other data'!A:J,10,TRUE)</f>
        <v>6.7</v>
      </c>
      <c r="E56" s="17">
        <f>VLOOKUP(A56,'Other data'!A:F,5,TRUE)*10^3</f>
        <v>2356194.9999999995</v>
      </c>
      <c r="F56" s="17">
        <f>VLOOKUP(A56,'Other data'!A:F,4,TRUE)*10^3</f>
        <v>2356194.9999999995</v>
      </c>
      <c r="G56" s="48">
        <f t="shared" si="3"/>
        <v>2.0710823651909715E-6</v>
      </c>
      <c r="H56" s="41">
        <f t="shared" si="0"/>
        <v>4.8798739134511404</v>
      </c>
      <c r="I56" s="41">
        <f t="shared" si="1"/>
        <v>4.8798739134511404</v>
      </c>
      <c r="K56" s="60" t="s">
        <v>327</v>
      </c>
      <c r="L56" s="20">
        <v>321814</v>
      </c>
    </row>
    <row r="57" spans="1:12" x14ac:dyDescent="0.35">
      <c r="A57" s="60" t="s">
        <v>315</v>
      </c>
      <c r="B57" s="19">
        <f t="shared" si="2"/>
        <v>5164891</v>
      </c>
      <c r="C57" s="51">
        <f>VLOOKUP(A57,'Other data'!A:J,9,TRUE)*10^6</f>
        <v>474820600000</v>
      </c>
      <c r="D57" s="43">
        <f>VLOOKUP(A57,'Other data'!A:J,10,TRUE)</f>
        <v>110.3</v>
      </c>
      <c r="E57" s="17">
        <f>VLOOKUP(A57,'Other data'!A:F,5,TRUE)*10^3</f>
        <v>105000000</v>
      </c>
      <c r="F57" s="17">
        <f>VLOOKUP(A57,'Other data'!A:F,4,TRUE)*10^3</f>
        <v>825000000</v>
      </c>
      <c r="G57" s="48">
        <f t="shared" si="3"/>
        <v>1.1997952011770338E-3</v>
      </c>
      <c r="H57" s="41">
        <f t="shared" si="0"/>
        <v>125978.49612358856</v>
      </c>
      <c r="I57" s="41">
        <f t="shared" si="1"/>
        <v>989831.04097105295</v>
      </c>
      <c r="K57" s="59" t="s">
        <v>329</v>
      </c>
      <c r="L57" s="20">
        <v>591559</v>
      </c>
    </row>
    <row r="58" spans="1:12" x14ac:dyDescent="0.35">
      <c r="A58" s="60" t="s">
        <v>319</v>
      </c>
      <c r="B58" s="19">
        <f t="shared" si="2"/>
        <v>481460</v>
      </c>
      <c r="C58" s="51">
        <f>VLOOKUP(A58,'Other data'!A:J,9,TRUE)*10^6</f>
        <v>46215171300</v>
      </c>
      <c r="D58" s="43">
        <f>VLOOKUP(A58,'Other data'!A:J,10,TRUE)</f>
        <v>41.94</v>
      </c>
      <c r="E58" s="17">
        <f>VLOOKUP(A58,'Other data'!A:F,5,TRUE)*10^3</f>
        <v>17410250</v>
      </c>
      <c r="F58" s="17">
        <f>VLOOKUP(A58,'Other data'!A:F,4,TRUE)*10^3</f>
        <v>49240650</v>
      </c>
      <c r="G58" s="48">
        <f t="shared" si="3"/>
        <v>4.3692215850339169E-4</v>
      </c>
      <c r="H58" s="41">
        <f t="shared" si="0"/>
        <v>7606.9240100836751</v>
      </c>
      <c r="I58" s="41">
        <f t="shared" si="1"/>
        <v>21514.331084110036</v>
      </c>
      <c r="K58" s="60" t="s">
        <v>331</v>
      </c>
      <c r="L58" s="20">
        <v>1055877</v>
      </c>
    </row>
    <row r="59" spans="1:12" x14ac:dyDescent="0.35">
      <c r="A59" s="59" t="s">
        <v>321</v>
      </c>
      <c r="B59" s="19">
        <f t="shared" si="2"/>
        <v>23755679</v>
      </c>
      <c r="C59" s="51">
        <f>VLOOKUP(A59,'Other data'!A:J,9,TRUE)*10^6</f>
        <v>43128768172.952003</v>
      </c>
      <c r="D59" s="43">
        <f>VLOOKUP(A59,'Other data'!A:J,10,TRUE)</f>
        <v>40.015289160000002</v>
      </c>
      <c r="E59" s="17">
        <f>VLOOKUP(A59,'Other data'!A:F,5,TRUE)*10^3</f>
        <v>8927000</v>
      </c>
      <c r="F59" s="17">
        <f>VLOOKUP(A59,'Other data'!A:F,4,TRUE)*10^3</f>
        <v>116697000</v>
      </c>
      <c r="G59" s="48">
        <f t="shared" si="3"/>
        <v>2.2040749241090028E-2</v>
      </c>
      <c r="H59" s="41">
        <f t="shared" si="0"/>
        <v>196757.76847521067</v>
      </c>
      <c r="I59" s="41">
        <f t="shared" si="1"/>
        <v>2572089.3141874829</v>
      </c>
      <c r="K59" s="60" t="s">
        <v>335</v>
      </c>
      <c r="L59" s="20">
        <v>230264</v>
      </c>
    </row>
    <row r="60" spans="1:12" x14ac:dyDescent="0.35">
      <c r="A60" s="60" t="s">
        <v>323</v>
      </c>
      <c r="B60" s="19">
        <f t="shared" si="2"/>
        <v>2483847</v>
      </c>
      <c r="C60" s="51">
        <f>VLOOKUP(A60,'Other data'!A:J,9,TRUE)*10^6</f>
        <v>18449735339.0284</v>
      </c>
      <c r="D60" s="43">
        <f>VLOOKUP(A60,'Other data'!A:J,10,TRUE)</f>
        <v>136.31638834</v>
      </c>
      <c r="E60" s="17">
        <f>VLOOKUP(A60,'Other data'!A:F,5,TRUE)*10^3</f>
        <v>50</v>
      </c>
      <c r="F60" s="17">
        <f>VLOOKUP(A60,'Other data'!A:F,4,TRUE)*10^3</f>
        <v>134</v>
      </c>
      <c r="G60" s="48">
        <f t="shared" si="3"/>
        <v>1.8351973402723876E-2</v>
      </c>
      <c r="H60" s="41">
        <f t="shared" si="0"/>
        <v>0.91759867013619378</v>
      </c>
      <c r="I60" s="41">
        <f t="shared" si="1"/>
        <v>2.4591644359649996</v>
      </c>
      <c r="K60" s="59" t="s">
        <v>337</v>
      </c>
      <c r="L60" s="20">
        <v>1894273</v>
      </c>
    </row>
    <row r="61" spans="1:12" x14ac:dyDescent="0.35">
      <c r="A61" s="59" t="s">
        <v>325</v>
      </c>
      <c r="B61" s="19">
        <f t="shared" si="2"/>
        <v>637562</v>
      </c>
      <c r="C61" s="51">
        <f>VLOOKUP(A61,'Other data'!A:J,9,TRUE)*10^6</f>
        <v>1878026458.1738</v>
      </c>
      <c r="D61" s="43">
        <f>VLOOKUP(A61,'Other data'!A:J,10,TRUE)</f>
        <v>11.69143646</v>
      </c>
      <c r="E61" s="17">
        <f>VLOOKUP(A61,'Other data'!A:F,5,TRUE)*10^3</f>
        <v>0</v>
      </c>
      <c r="F61" s="17">
        <f>VLOOKUP(A61,'Other data'!A:F,4,TRUE)*10^3</f>
        <v>0</v>
      </c>
      <c r="G61" s="48">
        <f t="shared" si="3"/>
        <v>3.9690684760420435E-3</v>
      </c>
      <c r="H61" s="41">
        <f t="shared" si="0"/>
        <v>0</v>
      </c>
      <c r="I61" s="41">
        <f t="shared" si="1"/>
        <v>0</v>
      </c>
      <c r="K61" s="60" t="s">
        <v>339</v>
      </c>
      <c r="L61" s="20">
        <v>0</v>
      </c>
    </row>
    <row r="62" spans="1:12" x14ac:dyDescent="0.35">
      <c r="A62" s="60" t="s">
        <v>327</v>
      </c>
      <c r="B62" s="19">
        <f t="shared" si="2"/>
        <v>321814</v>
      </c>
      <c r="C62" s="51">
        <f>VLOOKUP(A62,'Other data'!A:J,9,TRUE)*10^6</f>
        <v>15059101521.374601</v>
      </c>
      <c r="D62" s="43">
        <f>VLOOKUP(A62,'Other data'!A:J,10,TRUE)</f>
        <v>13.53344291</v>
      </c>
      <c r="E62" s="17">
        <f>VLOOKUP(A62,'Other data'!A:F,5,TRUE)*10^3</f>
        <v>3498017</v>
      </c>
      <c r="F62" s="17">
        <f>VLOOKUP(A62,'Other data'!A:F,4,TRUE)*10^3</f>
        <v>50343318</v>
      </c>
      <c r="G62" s="48">
        <f t="shared" si="3"/>
        <v>2.8921057411406513E-4</v>
      </c>
      <c r="H62" s="41">
        <f t="shared" si="0"/>
        <v>1011.6635048307597</v>
      </c>
      <c r="I62" s="41">
        <f t="shared" si="1"/>
        <v>14559.819901586949</v>
      </c>
      <c r="K62" s="59" t="s">
        <v>345</v>
      </c>
      <c r="L62" s="20">
        <v>0</v>
      </c>
    </row>
    <row r="63" spans="1:12" x14ac:dyDescent="0.35">
      <c r="A63" s="59" t="s">
        <v>329</v>
      </c>
      <c r="B63" s="19">
        <f t="shared" si="2"/>
        <v>591559</v>
      </c>
      <c r="C63" s="51">
        <f>VLOOKUP(A63,'Other data'!A:J,9,TRUE)*10^6</f>
        <v>107969709600</v>
      </c>
      <c r="D63" s="43">
        <f>VLOOKUP(A63,'Other data'!A:J,10,TRUE)</f>
        <v>552.4</v>
      </c>
      <c r="E63" s="17">
        <f>VLOOKUP(A63,'Other data'!A:F,5,TRUE)*10^3</f>
        <v>27037000</v>
      </c>
      <c r="F63" s="17">
        <f>VLOOKUP(A63,'Other data'!A:F,4,TRUE)*10^3</f>
        <v>369137000</v>
      </c>
      <c r="G63" s="48">
        <f t="shared" si="3"/>
        <v>3.0265635872378039E-3</v>
      </c>
      <c r="H63" s="41">
        <f t="shared" si="0"/>
        <v>81829.199708148502</v>
      </c>
      <c r="I63" s="41">
        <f t="shared" si="1"/>
        <v>1117216.6029022012</v>
      </c>
      <c r="K63" s="60" t="s">
        <v>351</v>
      </c>
      <c r="L63" s="20">
        <v>4769936</v>
      </c>
    </row>
    <row r="64" spans="1:12" x14ac:dyDescent="0.35">
      <c r="A64" s="60" t="s">
        <v>331</v>
      </c>
      <c r="B64" s="19">
        <f t="shared" si="2"/>
        <v>1055877</v>
      </c>
      <c r="C64" s="51">
        <f>VLOOKUP(A64,'Other data'!A:J,9,TRUE)*10^6</f>
        <v>42260700000</v>
      </c>
      <c r="D64" s="43">
        <f>VLOOKUP(A64,'Other data'!A:J,10,TRUE)</f>
        <v>39.35</v>
      </c>
      <c r="E64" s="17">
        <f>VLOOKUP(A64,'Other data'!A:F,5,TRUE)*10^3</f>
        <v>3727034</v>
      </c>
      <c r="F64" s="17">
        <f>VLOOKUP(A64,'Other data'!A:F,4,TRUE)*10^3</f>
        <v>3904376</v>
      </c>
      <c r="G64" s="48">
        <f t="shared" si="3"/>
        <v>9.8315361435092176E-4</v>
      </c>
      <c r="H64" s="41">
        <f t="shared" si="0"/>
        <v>3664.2469479087736</v>
      </c>
      <c r="I64" s="41">
        <f t="shared" si="1"/>
        <v>3838.6013761849945</v>
      </c>
      <c r="K64" s="60" t="s">
        <v>355</v>
      </c>
      <c r="L64" s="20">
        <v>1288486</v>
      </c>
    </row>
    <row r="65" spans="1:12" x14ac:dyDescent="0.35">
      <c r="A65" s="60" t="s">
        <v>335</v>
      </c>
      <c r="B65" s="19">
        <f t="shared" si="2"/>
        <v>230264</v>
      </c>
      <c r="C65" s="51">
        <f>VLOOKUP(A65,'Other data'!A:J,9,TRUE)*10^6</f>
        <v>50727002900</v>
      </c>
      <c r="D65" s="43">
        <f>VLOOKUP(A65,'Other data'!A:J,10,TRUE)</f>
        <v>141.82</v>
      </c>
      <c r="E65" s="17">
        <f>VLOOKUP(A65,'Other data'!A:F,5,TRUE)*10^3</f>
        <v>2666932.9999999972</v>
      </c>
      <c r="F65" s="17">
        <f>VLOOKUP(A65,'Other data'!A:F,4,TRUE)*10^3</f>
        <v>50912534.999999993</v>
      </c>
      <c r="G65" s="48">
        <f t="shared" si="3"/>
        <v>6.4376049466939817E-4</v>
      </c>
      <c r="H65" s="41">
        <f t="shared" si="0"/>
        <v>1716.8661073301403</v>
      </c>
      <c r="I65" s="41">
        <f t="shared" si="1"/>
        <v>32775.478716473044</v>
      </c>
      <c r="K65" s="59" t="s">
        <v>357</v>
      </c>
      <c r="L65" s="20">
        <v>1963044</v>
      </c>
    </row>
    <row r="66" spans="1:12" x14ac:dyDescent="0.35">
      <c r="A66" s="59" t="s">
        <v>337</v>
      </c>
      <c r="B66" s="19">
        <f t="shared" si="2"/>
        <v>1894273</v>
      </c>
      <c r="C66" s="51">
        <f>VLOOKUP(A66,'Other data'!A:J,9,TRUE)*10^6</f>
        <v>28938255337.604797</v>
      </c>
      <c r="D66" s="43">
        <f>VLOOKUP(A66,'Other data'!A:J,10,TRUE)</f>
        <v>48.708163900000002</v>
      </c>
      <c r="E66" s="17">
        <f>VLOOKUP(A66,'Other data'!A:F,5,TRUE)*10^3</f>
        <v>14930000</v>
      </c>
      <c r="F66" s="17">
        <f>VLOOKUP(A66,'Other data'!A:F,4,TRUE)*10^3</f>
        <v>14930000</v>
      </c>
      <c r="G66" s="48">
        <f t="shared" si="3"/>
        <v>3.1883940022965308E-3</v>
      </c>
      <c r="H66" s="41">
        <f t="shared" si="0"/>
        <v>47602.722454287206</v>
      </c>
      <c r="I66" s="41">
        <f t="shared" si="1"/>
        <v>47602.722454287206</v>
      </c>
      <c r="K66" s="59" t="s">
        <v>365</v>
      </c>
      <c r="L66" s="20">
        <v>1427411</v>
      </c>
    </row>
    <row r="67" spans="1:12" x14ac:dyDescent="0.35">
      <c r="A67" s="60" t="s">
        <v>341</v>
      </c>
      <c r="B67" s="19">
        <v>0</v>
      </c>
      <c r="C67" s="51">
        <f>VLOOKUP(A67,'Other data'!A:J,9,TRUE)*10^6</f>
        <v>0</v>
      </c>
      <c r="D67" s="43">
        <f>VLOOKUP(A67,'Other data'!A:J,10,TRUE)</f>
        <v>0</v>
      </c>
      <c r="E67" s="17">
        <f>VLOOKUP(A67,'Other data'!A:F,5,TRUE)*10^3</f>
        <v>0</v>
      </c>
      <c r="F67" s="17">
        <f>VLOOKUP(A67,'Other data'!A:F,4,TRUE)*10^3</f>
        <v>0</v>
      </c>
      <c r="G67" s="48"/>
      <c r="H67" s="41">
        <f t="shared" ref="H67:H130" si="4">G67*E67</f>
        <v>0</v>
      </c>
      <c r="I67" s="41">
        <f t="shared" ref="I67:I130" si="5">G67*F67</f>
        <v>0</v>
      </c>
      <c r="K67" s="60" t="s">
        <v>367</v>
      </c>
      <c r="L67" s="20">
        <v>636670</v>
      </c>
    </row>
    <row r="68" spans="1:12" x14ac:dyDescent="0.35">
      <c r="A68" s="59" t="s">
        <v>345</v>
      </c>
      <c r="B68" s="19">
        <f t="shared" ref="B67:B130" si="6">VLOOKUP(A68,$K$1:$L$112,2,FALSE)</f>
        <v>0</v>
      </c>
      <c r="C68" s="51">
        <f>VLOOKUP(A68,'Other data'!A:J,9,TRUE)*10^6</f>
        <v>0</v>
      </c>
      <c r="D68" s="43">
        <f>VLOOKUP(A68,'Other data'!A:J,10,TRUE)</f>
        <v>0</v>
      </c>
      <c r="E68" s="17">
        <f>VLOOKUP(A68,'Other data'!A:F,5,TRUE)*10^3</f>
        <v>0</v>
      </c>
      <c r="F68" s="17">
        <f>VLOOKUP(A68,'Other data'!A:F,4,TRUE)*10^3</f>
        <v>0</v>
      </c>
      <c r="G68" s="48"/>
      <c r="H68" s="41">
        <f t="shared" si="4"/>
        <v>0</v>
      </c>
      <c r="I68" s="41">
        <f t="shared" si="5"/>
        <v>0</v>
      </c>
      <c r="K68" s="59" t="s">
        <v>369</v>
      </c>
      <c r="L68" s="20">
        <v>3522607</v>
      </c>
    </row>
    <row r="69" spans="1:12" x14ac:dyDescent="0.35">
      <c r="A69" s="59" t="s">
        <v>349</v>
      </c>
      <c r="B69" s="19">
        <v>0</v>
      </c>
      <c r="C69" s="51">
        <f>VLOOKUP(A69,'Other data'!A:J,9,TRUE)*10^6</f>
        <v>0</v>
      </c>
      <c r="D69" s="43">
        <f>VLOOKUP(A69,'Other data'!A:J,10,TRUE)</f>
        <v>0</v>
      </c>
      <c r="E69" s="17">
        <f>VLOOKUP(A69,'Other data'!A:F,5,TRUE)*10^3</f>
        <v>0</v>
      </c>
      <c r="F69" s="17">
        <f>VLOOKUP(A69,'Other data'!A:F,4,TRUE)*10^3</f>
        <v>0</v>
      </c>
      <c r="G69" s="48"/>
      <c r="H69" s="41">
        <f t="shared" si="4"/>
        <v>0</v>
      </c>
      <c r="I69" s="41">
        <f t="shared" si="5"/>
        <v>0</v>
      </c>
      <c r="K69" s="59" t="s">
        <v>385</v>
      </c>
      <c r="L69" s="20">
        <v>199303</v>
      </c>
    </row>
    <row r="70" spans="1:12" x14ac:dyDescent="0.35">
      <c r="A70" s="60" t="s">
        <v>351</v>
      </c>
      <c r="B70" s="19">
        <f t="shared" si="6"/>
        <v>4769936</v>
      </c>
      <c r="C70" s="51">
        <f>VLOOKUP(A70,'Other data'!A:J,9,TRUE)*10^6</f>
        <v>75878056061.905014</v>
      </c>
      <c r="D70" s="43">
        <f>VLOOKUP(A70,'Other data'!A:J,10,TRUE)</f>
        <v>31.631152</v>
      </c>
      <c r="E70" s="17">
        <f>VLOOKUP(A70,'Other data'!A:F,5,TRUE)*10^3</f>
        <v>2263692.0000000005</v>
      </c>
      <c r="F70" s="17">
        <f>VLOOKUP(A70,'Other data'!A:F,4,TRUE)*10^3</f>
        <v>4731172.0000000009</v>
      </c>
      <c r="G70" s="48">
        <f t="shared" ref="G67:G130" si="7">(B70*D70)/C70</f>
        <v>1.9884348450252588E-3</v>
      </c>
      <c r="H70" s="41">
        <f t="shared" si="4"/>
        <v>4501.2040512049189</v>
      </c>
      <c r="I70" s="41">
        <f t="shared" si="5"/>
        <v>9407.6272626078462</v>
      </c>
      <c r="K70" s="60" t="s">
        <v>387</v>
      </c>
      <c r="L70" s="20">
        <v>838926</v>
      </c>
    </row>
    <row r="71" spans="1:12" x14ac:dyDescent="0.35">
      <c r="A71" s="60" t="s">
        <v>353</v>
      </c>
      <c r="B71" s="19">
        <v>0</v>
      </c>
      <c r="C71" s="51">
        <f>VLOOKUP(A71,'Other data'!A:J,9,TRUE)*10^6</f>
        <v>0</v>
      </c>
      <c r="D71" s="43">
        <f>VLOOKUP(A71,'Other data'!A:J,10,TRUE)</f>
        <v>0</v>
      </c>
      <c r="E71" s="17">
        <f>VLOOKUP(A71,'Other data'!A:F,5,TRUE)*10^3</f>
        <v>0</v>
      </c>
      <c r="F71" s="17">
        <f>VLOOKUP(A71,'Other data'!A:F,4,TRUE)*10^3</f>
        <v>0</v>
      </c>
      <c r="G71" s="48"/>
      <c r="H71" s="41">
        <f t="shared" si="4"/>
        <v>0</v>
      </c>
      <c r="I71" s="41">
        <f t="shared" si="5"/>
        <v>0</v>
      </c>
      <c r="K71" s="59" t="s">
        <v>389</v>
      </c>
      <c r="L71" s="20">
        <v>94918</v>
      </c>
    </row>
    <row r="72" spans="1:12" x14ac:dyDescent="0.35">
      <c r="A72" s="60" t="s">
        <v>355</v>
      </c>
      <c r="B72" s="19">
        <f t="shared" si="6"/>
        <v>1288486</v>
      </c>
      <c r="C72" s="51">
        <f>VLOOKUP(A72,'Other data'!A:J,9,TRUE)*10^6</f>
        <v>7891236073.958601</v>
      </c>
      <c r="D72" s="43">
        <f>VLOOKUP(A72,'Other data'!A:J,10,TRUE)</f>
        <v>21.854049580000002</v>
      </c>
      <c r="E72" s="17">
        <f>VLOOKUP(A72,'Other data'!A:F,5,TRUE)*10^3</f>
        <v>1733232</v>
      </c>
      <c r="F72" s="17">
        <f>VLOOKUP(A72,'Other data'!A:F,4,TRUE)*10^3</f>
        <v>1735962</v>
      </c>
      <c r="G72" s="48">
        <f t="shared" si="7"/>
        <v>3.5683429900241516E-3</v>
      </c>
      <c r="H72" s="41">
        <f t="shared" si="4"/>
        <v>6184.7662572855406</v>
      </c>
      <c r="I72" s="41">
        <f t="shared" si="5"/>
        <v>6194.5078336483066</v>
      </c>
      <c r="K72" s="60" t="s">
        <v>391</v>
      </c>
      <c r="L72" s="20">
        <v>931845</v>
      </c>
    </row>
    <row r="73" spans="1:12" x14ac:dyDescent="0.35">
      <c r="A73" s="59" t="s">
        <v>357</v>
      </c>
      <c r="B73" s="19">
        <f t="shared" si="6"/>
        <v>1963044</v>
      </c>
      <c r="C73" s="51">
        <f>VLOOKUP(A73,'Other data'!A:J,9,TRUE)*10^6</f>
        <v>73340083800</v>
      </c>
      <c r="D73" s="43">
        <f>VLOOKUP(A73,'Other data'!A:J,10,TRUE)</f>
        <v>18.079999999999998</v>
      </c>
      <c r="E73" s="17">
        <f>VLOOKUP(A73,'Other data'!A:F,5,TRUE)*10^3</f>
        <v>18000000</v>
      </c>
      <c r="F73" s="17">
        <f>VLOOKUP(A73,'Other data'!A:F,4,TRUE)*10^3</f>
        <v>18000000</v>
      </c>
      <c r="G73" s="48">
        <f t="shared" si="7"/>
        <v>4.8393502817350195E-4</v>
      </c>
      <c r="H73" s="41">
        <f t="shared" si="4"/>
        <v>8710.8305071230352</v>
      </c>
      <c r="I73" s="41">
        <f t="shared" si="5"/>
        <v>8710.8305071230352</v>
      </c>
      <c r="K73" s="59" t="s">
        <v>393</v>
      </c>
      <c r="L73" s="20">
        <v>0</v>
      </c>
    </row>
    <row r="74" spans="1:12" x14ac:dyDescent="0.35">
      <c r="A74" s="59" t="s">
        <v>359</v>
      </c>
      <c r="B74" s="19">
        <v>0</v>
      </c>
      <c r="C74" s="51">
        <f>VLOOKUP(A74,'Other data'!A:J,9,TRUE)*10^6</f>
        <v>0</v>
      </c>
      <c r="D74" s="43">
        <f>VLOOKUP(A74,'Other data'!A:J,10,TRUE)</f>
        <v>0</v>
      </c>
      <c r="E74" s="17">
        <f>VLOOKUP(A74,'Other data'!A:F,5,TRUE)*10^3</f>
        <v>0</v>
      </c>
      <c r="F74" s="17">
        <f>VLOOKUP(A74,'Other data'!A:F,4,TRUE)*10^3</f>
        <v>0</v>
      </c>
      <c r="G74" s="48"/>
      <c r="H74" s="41">
        <f t="shared" si="4"/>
        <v>0</v>
      </c>
      <c r="I74" s="41">
        <f t="shared" si="5"/>
        <v>0</v>
      </c>
      <c r="K74" s="60" t="s">
        <v>395</v>
      </c>
      <c r="L74" s="20">
        <v>430638</v>
      </c>
    </row>
    <row r="75" spans="1:12" x14ac:dyDescent="0.35">
      <c r="A75" s="59" t="s">
        <v>361</v>
      </c>
      <c r="B75" s="19">
        <v>0</v>
      </c>
      <c r="C75" s="51">
        <f>VLOOKUP(A75,'Other data'!A:J,9,TRUE)*10^6</f>
        <v>0</v>
      </c>
      <c r="D75" s="43">
        <f>VLOOKUP(A75,'Other data'!A:J,10,TRUE)</f>
        <v>0</v>
      </c>
      <c r="E75" s="17">
        <f>VLOOKUP(A75,'Other data'!A:F,5,TRUE)*10^3</f>
        <v>0</v>
      </c>
      <c r="F75" s="17">
        <f>VLOOKUP(A75,'Other data'!A:F,4,TRUE)*10^3</f>
        <v>0</v>
      </c>
      <c r="G75" s="48"/>
      <c r="H75" s="41">
        <f t="shared" si="4"/>
        <v>0</v>
      </c>
      <c r="I75" s="41">
        <f t="shared" si="5"/>
        <v>0</v>
      </c>
      <c r="K75" s="60" t="s">
        <v>403</v>
      </c>
      <c r="L75" s="20">
        <v>715790</v>
      </c>
    </row>
    <row r="76" spans="1:12" x14ac:dyDescent="0.35">
      <c r="A76" s="59" t="s">
        <v>365</v>
      </c>
      <c r="B76" s="19">
        <f t="shared" si="6"/>
        <v>1427411</v>
      </c>
      <c r="C76" s="51">
        <f>VLOOKUP(A76,'Other data'!A:J,9,TRUE)*10^6</f>
        <v>22880310000</v>
      </c>
      <c r="D76" s="43">
        <f>VLOOKUP(A76,'Other data'!A:J,10,TRUE)</f>
        <v>27.07</v>
      </c>
      <c r="E76" s="17">
        <f>VLOOKUP(A76,'Other data'!A:F,5,TRUE)*10^3</f>
        <v>3360000</v>
      </c>
      <c r="F76" s="17">
        <f>VLOOKUP(A76,'Other data'!A:F,4,TRUE)*10^3</f>
        <v>45410000</v>
      </c>
      <c r="G76" s="48">
        <f t="shared" si="7"/>
        <v>1.6887889967399919E-3</v>
      </c>
      <c r="H76" s="41">
        <f t="shared" si="4"/>
        <v>5674.3310290463724</v>
      </c>
      <c r="I76" s="41">
        <f t="shared" si="5"/>
        <v>76687.908341963033</v>
      </c>
      <c r="K76" s="60" t="s">
        <v>407</v>
      </c>
      <c r="L76" s="20">
        <v>0</v>
      </c>
    </row>
    <row r="77" spans="1:12" x14ac:dyDescent="0.35">
      <c r="A77" s="60" t="s">
        <v>367</v>
      </c>
      <c r="B77" s="19">
        <f t="shared" si="6"/>
        <v>636670</v>
      </c>
      <c r="C77" s="51">
        <f>VLOOKUP(A77,'Other data'!A:J,9,TRUE)*10^6</f>
        <v>76352060000</v>
      </c>
      <c r="D77" s="43">
        <f>VLOOKUP(A77,'Other data'!A:J,10,TRUE)</f>
        <v>116.39</v>
      </c>
      <c r="E77" s="17">
        <f>VLOOKUP(A77,'Other data'!A:F,5,TRUE)*10^3</f>
        <v>40400000</v>
      </c>
      <c r="F77" s="17">
        <f>VLOOKUP(A77,'Other data'!A:F,4,TRUE)*10^3</f>
        <v>506400000</v>
      </c>
      <c r="G77" s="48">
        <f t="shared" si="7"/>
        <v>9.7053074010052898E-4</v>
      </c>
      <c r="H77" s="41">
        <f t="shared" si="4"/>
        <v>39209.441900061371</v>
      </c>
      <c r="I77" s="41">
        <f t="shared" si="5"/>
        <v>491476.76678690786</v>
      </c>
      <c r="K77" s="59" t="s">
        <v>409</v>
      </c>
      <c r="L77" s="20">
        <v>462384</v>
      </c>
    </row>
    <row r="78" spans="1:12" x14ac:dyDescent="0.35">
      <c r="A78" s="59" t="s">
        <v>369</v>
      </c>
      <c r="B78" s="19">
        <f t="shared" si="6"/>
        <v>3522607</v>
      </c>
      <c r="C78" s="51">
        <f>VLOOKUP(A78,'Other data'!A:J,9,TRUE)*10^6</f>
        <v>5258470523.0178003</v>
      </c>
      <c r="D78" s="43">
        <f>VLOOKUP(A78,'Other data'!A:J,10,TRUE)</f>
        <v>13.921893700000002</v>
      </c>
      <c r="E78" s="17">
        <f>VLOOKUP(A78,'Other data'!A:F,5,TRUE)*10^3</f>
        <v>2368462.9999999995</v>
      </c>
      <c r="F78" s="17">
        <f>VLOOKUP(A78,'Other data'!A:F,4,TRUE)*10^3</f>
        <v>2384502.9999999995</v>
      </c>
      <c r="G78" s="48">
        <f t="shared" si="7"/>
        <v>9.3261643259590632E-3</v>
      </c>
      <c r="H78" s="41">
        <f t="shared" si="4"/>
        <v>22088.675137953975</v>
      </c>
      <c r="I78" s="41">
        <f t="shared" si="5"/>
        <v>22238.266813742361</v>
      </c>
      <c r="K78" s="60" t="s">
        <v>411</v>
      </c>
      <c r="L78" s="20">
        <v>794948</v>
      </c>
    </row>
    <row r="79" spans="1:12" x14ac:dyDescent="0.35">
      <c r="A79" s="59" t="s">
        <v>375</v>
      </c>
      <c r="B79" s="19">
        <v>0</v>
      </c>
      <c r="C79" s="51">
        <f>VLOOKUP(A79,'Other data'!A:J,9,TRUE)*10^6</f>
        <v>0</v>
      </c>
      <c r="D79" s="43">
        <f>VLOOKUP(A79,'Other data'!A:J,10,TRUE)</f>
        <v>0</v>
      </c>
      <c r="E79" s="17">
        <f>VLOOKUP(A79,'Other data'!A:F,5,TRUE)*10^3</f>
        <v>0</v>
      </c>
      <c r="F79" s="17">
        <f>VLOOKUP(A79,'Other data'!A:F,4,TRUE)*10^3</f>
        <v>0</v>
      </c>
      <c r="G79" s="48"/>
      <c r="H79" s="41">
        <f t="shared" si="4"/>
        <v>0</v>
      </c>
      <c r="I79" s="41">
        <f t="shared" si="5"/>
        <v>0</v>
      </c>
      <c r="K79" s="60" t="s">
        <v>419</v>
      </c>
      <c r="L79" s="20">
        <v>1514129</v>
      </c>
    </row>
    <row r="80" spans="1:12" x14ac:dyDescent="0.35">
      <c r="A80" s="59" t="s">
        <v>377</v>
      </c>
      <c r="B80" s="19">
        <v>0</v>
      </c>
      <c r="C80" s="51">
        <f>VLOOKUP(A80,'Other data'!A:J,9,TRUE)*10^6</f>
        <v>0</v>
      </c>
      <c r="D80" s="43">
        <f>VLOOKUP(A80,'Other data'!A:J,10,TRUE)</f>
        <v>0</v>
      </c>
      <c r="E80" s="17">
        <f>VLOOKUP(A80,'Other data'!A:F,5,TRUE)*10^3</f>
        <v>0</v>
      </c>
      <c r="F80" s="17">
        <f>VLOOKUP(A80,'Other data'!A:F,4,TRUE)*10^3</f>
        <v>0</v>
      </c>
      <c r="G80" s="48"/>
      <c r="H80" s="41">
        <f t="shared" si="4"/>
        <v>0</v>
      </c>
      <c r="I80" s="41">
        <f t="shared" si="5"/>
        <v>0</v>
      </c>
      <c r="K80" s="60" t="s">
        <v>415</v>
      </c>
      <c r="L80" s="20">
        <v>12039755</v>
      </c>
    </row>
    <row r="81" spans="1:12" x14ac:dyDescent="0.35">
      <c r="A81" s="59" t="s">
        <v>381</v>
      </c>
      <c r="B81" s="19">
        <v>0</v>
      </c>
      <c r="C81" s="51">
        <f>VLOOKUP(A81,'Other data'!A:J,9,TRUE)*10^6</f>
        <v>0</v>
      </c>
      <c r="D81" s="43">
        <f>VLOOKUP(A81,'Other data'!A:J,10,TRUE)</f>
        <v>0</v>
      </c>
      <c r="E81" s="17">
        <f>VLOOKUP(A81,'Other data'!A:F,5,TRUE)*10^3</f>
        <v>0</v>
      </c>
      <c r="F81" s="17">
        <f>VLOOKUP(A81,'Other data'!A:F,4,TRUE)*10^3</f>
        <v>0</v>
      </c>
      <c r="G81" s="48"/>
      <c r="H81" s="41">
        <f t="shared" si="4"/>
        <v>0</v>
      </c>
      <c r="I81" s="41">
        <f t="shared" si="5"/>
        <v>0</v>
      </c>
      <c r="K81" s="59" t="s">
        <v>417</v>
      </c>
      <c r="L81" s="20">
        <v>247451</v>
      </c>
    </row>
    <row r="82" spans="1:12" x14ac:dyDescent="0.35">
      <c r="A82" s="59" t="s">
        <v>385</v>
      </c>
      <c r="B82" s="19">
        <f t="shared" si="6"/>
        <v>199303</v>
      </c>
      <c r="C82" s="51">
        <f>VLOOKUP(A82,'Other data'!A:J,9,TRUE)*10^6</f>
        <v>15176632000</v>
      </c>
      <c r="D82" s="43">
        <f>VLOOKUP(A82,'Other data'!A:J,10,TRUE)</f>
        <v>31.82</v>
      </c>
      <c r="E82" s="17">
        <f>VLOOKUP(A82,'Other data'!A:F,5,TRUE)*10^3</f>
        <v>37559433</v>
      </c>
      <c r="F82" s="17">
        <f>VLOOKUP(A82,'Other data'!A:F,4,TRUE)*10^3</f>
        <v>37561865</v>
      </c>
      <c r="G82" s="48">
        <f t="shared" si="7"/>
        <v>4.1786751237033354E-4</v>
      </c>
      <c r="H82" s="41">
        <f t="shared" si="4"/>
        <v>15694.866833750213</v>
      </c>
      <c r="I82" s="41">
        <f t="shared" si="5"/>
        <v>15695.883087540298</v>
      </c>
      <c r="K82" s="59" t="s">
        <v>405</v>
      </c>
      <c r="L82" s="20">
        <v>1251731</v>
      </c>
    </row>
    <row r="83" spans="1:12" x14ac:dyDescent="0.35">
      <c r="A83" s="60" t="s">
        <v>387</v>
      </c>
      <c r="B83" s="19">
        <f t="shared" si="6"/>
        <v>838926</v>
      </c>
      <c r="C83" s="51">
        <f>VLOOKUP(A83,'Other data'!A:J,9,TRUE)*10^6</f>
        <v>2236125334.0690002</v>
      </c>
      <c r="D83" s="43">
        <f>VLOOKUP(A83,'Other data'!A:J,10,TRUE)</f>
        <v>9.2172537600000002</v>
      </c>
      <c r="E83" s="17">
        <f>VLOOKUP(A83,'Other data'!A:F,5,TRUE)*10^3</f>
        <v>384381</v>
      </c>
      <c r="F83" s="17">
        <f>VLOOKUP(A83,'Other data'!A:F,4,TRUE)*10^3</f>
        <v>755312</v>
      </c>
      <c r="G83" s="48">
        <f t="shared" si="7"/>
        <v>3.4580323875634581E-3</v>
      </c>
      <c r="H83" s="41">
        <f t="shared" si="4"/>
        <v>1329.2019471640297</v>
      </c>
      <c r="I83" s="41">
        <f t="shared" si="5"/>
        <v>2611.8933587153306</v>
      </c>
      <c r="K83" s="59" t="s">
        <v>421</v>
      </c>
      <c r="L83" s="20">
        <v>492550</v>
      </c>
    </row>
    <row r="84" spans="1:12" x14ac:dyDescent="0.35">
      <c r="A84" s="59" t="s">
        <v>389</v>
      </c>
      <c r="B84" s="19">
        <f t="shared" si="6"/>
        <v>94918</v>
      </c>
      <c r="C84" s="51">
        <f>VLOOKUP(A84,'Other data'!A:J,9,TRUE)*10^6</f>
        <v>717018885.02200007</v>
      </c>
      <c r="D84" s="43">
        <f>VLOOKUP(A84,'Other data'!A:J,10,TRUE)</f>
        <v>6.6322867600000004</v>
      </c>
      <c r="E84" s="17">
        <f>VLOOKUP(A84,'Other data'!A:F,5,TRUE)*10^3</f>
        <v>395426.00000000006</v>
      </c>
      <c r="F84" s="17">
        <f>VLOOKUP(A84,'Other data'!A:F,4,TRUE)*10^3</f>
        <v>395426.00000000006</v>
      </c>
      <c r="G84" s="48">
        <f t="shared" si="7"/>
        <v>8.7797324148075205E-4</v>
      </c>
      <c r="H84" s="41">
        <f t="shared" si="4"/>
        <v>347.1734469857679</v>
      </c>
      <c r="I84" s="41">
        <f t="shared" si="5"/>
        <v>347.1734469857679</v>
      </c>
      <c r="K84" s="60" t="s">
        <v>423</v>
      </c>
      <c r="L84" s="20">
        <v>439011</v>
      </c>
    </row>
    <row r="85" spans="1:12" x14ac:dyDescent="0.35">
      <c r="A85" s="60" t="s">
        <v>391</v>
      </c>
      <c r="B85" s="19">
        <f t="shared" si="6"/>
        <v>931845</v>
      </c>
      <c r="C85" s="51">
        <f>VLOOKUP(A85,'Other data'!A:J,9,TRUE)*10^6</f>
        <v>86606114900</v>
      </c>
      <c r="D85" s="43">
        <f>VLOOKUP(A85,'Other data'!A:J,10,TRUE)</f>
        <v>62.99</v>
      </c>
      <c r="E85" s="17">
        <f>VLOOKUP(A85,'Other data'!A:F,5,TRUE)*10^3</f>
        <v>22500000</v>
      </c>
      <c r="F85" s="17">
        <f>VLOOKUP(A85,'Other data'!A:F,4,TRUE)*10^3</f>
        <v>239500000</v>
      </c>
      <c r="G85" s="48">
        <f t="shared" si="7"/>
        <v>6.7774563745036441E-4</v>
      </c>
      <c r="H85" s="41">
        <f t="shared" si="4"/>
        <v>15249.276842633199</v>
      </c>
      <c r="I85" s="41">
        <f t="shared" si="5"/>
        <v>162320.08016936228</v>
      </c>
      <c r="K85" s="59" t="s">
        <v>425</v>
      </c>
      <c r="L85" s="20">
        <v>0</v>
      </c>
    </row>
    <row r="86" spans="1:12" x14ac:dyDescent="0.35">
      <c r="A86" s="59" t="s">
        <v>393</v>
      </c>
      <c r="B86" s="19">
        <f t="shared" si="6"/>
        <v>0</v>
      </c>
      <c r="C86" s="51">
        <f>VLOOKUP(A86,'Other data'!A:J,9,TRUE)*10^6</f>
        <v>12413210000</v>
      </c>
      <c r="D86" s="43">
        <f>VLOOKUP(A86,'Other data'!A:J,10,TRUE)</f>
        <v>39.549999999999997</v>
      </c>
      <c r="E86" s="17">
        <f>VLOOKUP(A86,'Other data'!A:F,5,TRUE)*10^3</f>
        <v>10125700</v>
      </c>
      <c r="F86" s="17">
        <f>VLOOKUP(A86,'Other data'!A:F,4,TRUE)*10^3</f>
        <v>18749700</v>
      </c>
      <c r="G86" s="48">
        <f t="shared" si="7"/>
        <v>0</v>
      </c>
      <c r="H86" s="41">
        <f t="shared" si="4"/>
        <v>0</v>
      </c>
      <c r="I86" s="41">
        <f t="shared" si="5"/>
        <v>0</v>
      </c>
      <c r="K86" s="60" t="s">
        <v>431</v>
      </c>
      <c r="L86" s="20">
        <v>504285</v>
      </c>
    </row>
    <row r="87" spans="1:12" x14ac:dyDescent="0.35">
      <c r="A87" s="60" t="s">
        <v>395</v>
      </c>
      <c r="B87" s="19">
        <f t="shared" si="6"/>
        <v>430638</v>
      </c>
      <c r="C87" s="51">
        <f>VLOOKUP(A87,'Other data'!A:J,9,TRUE)*10^6</f>
        <v>42881524600</v>
      </c>
      <c r="D87" s="43">
        <f>VLOOKUP(A87,'Other data'!A:J,10,TRUE)</f>
        <v>65.7</v>
      </c>
      <c r="E87" s="17">
        <f>VLOOKUP(A87,'Other data'!A:F,5,TRUE)*10^3</f>
        <v>6600000</v>
      </c>
      <c r="F87" s="17">
        <f>VLOOKUP(A87,'Other data'!A:F,4,TRUE)*10^3</f>
        <v>70900000</v>
      </c>
      <c r="G87" s="48">
        <f t="shared" si="7"/>
        <v>6.5979269309841663E-4</v>
      </c>
      <c r="H87" s="41">
        <f t="shared" si="4"/>
        <v>4354.63177444955</v>
      </c>
      <c r="I87" s="41">
        <f t="shared" si="5"/>
        <v>46779.301940677738</v>
      </c>
      <c r="K87" s="60" t="s">
        <v>435</v>
      </c>
      <c r="L87" s="20">
        <v>440872</v>
      </c>
    </row>
    <row r="88" spans="1:12" x14ac:dyDescent="0.35">
      <c r="A88" s="60" t="s">
        <v>403</v>
      </c>
      <c r="B88" s="19">
        <f t="shared" si="6"/>
        <v>715790</v>
      </c>
      <c r="C88" s="51">
        <f>VLOOKUP(A88,'Other data'!A:J,9,TRUE)*10^6</f>
        <v>16947447000</v>
      </c>
      <c r="D88" s="43">
        <f>VLOOKUP(A88,'Other data'!A:J,10,TRUE)</f>
        <v>50.71</v>
      </c>
      <c r="E88" s="17">
        <f>VLOOKUP(A88,'Other data'!A:F,5,TRUE)*10^3</f>
        <v>3738714.0000000005</v>
      </c>
      <c r="F88" s="17">
        <f>VLOOKUP(A88,'Other data'!A:F,4,TRUE)*10^3</f>
        <v>3738714.0000000005</v>
      </c>
      <c r="G88" s="48">
        <f t="shared" si="7"/>
        <v>2.141780464042755E-3</v>
      </c>
      <c r="H88" s="41">
        <f t="shared" si="4"/>
        <v>8007.5046058431453</v>
      </c>
      <c r="I88" s="41">
        <f t="shared" si="5"/>
        <v>8007.5046058431453</v>
      </c>
      <c r="K88" s="59" t="s">
        <v>437</v>
      </c>
      <c r="L88" s="20">
        <v>0</v>
      </c>
    </row>
    <row r="89" spans="1:12" x14ac:dyDescent="0.35">
      <c r="A89" s="60" t="s">
        <v>407</v>
      </c>
      <c r="B89" s="19">
        <f t="shared" si="6"/>
        <v>0</v>
      </c>
      <c r="C89" s="51">
        <f>VLOOKUP(A89,'Other data'!A:J,9,TRUE)*10^6</f>
        <v>762848269900</v>
      </c>
      <c r="D89" s="43">
        <f>VLOOKUP(A89,'Other data'!A:J,10,TRUE)</f>
        <v>31.94</v>
      </c>
      <c r="E89" s="17">
        <f>VLOOKUP(A89,'Other data'!A:F,5,TRUE)*10^3</f>
        <v>7809890</v>
      </c>
      <c r="F89" s="17">
        <f>VLOOKUP(A89,'Other data'!A:F,4,TRUE)*10^3</f>
        <v>7809890</v>
      </c>
      <c r="G89" s="48">
        <f t="shared" si="7"/>
        <v>0</v>
      </c>
      <c r="H89" s="41">
        <f t="shared" si="4"/>
        <v>0</v>
      </c>
      <c r="I89" s="41">
        <f t="shared" si="5"/>
        <v>0</v>
      </c>
      <c r="K89" s="60" t="s">
        <v>439</v>
      </c>
      <c r="L89" s="20">
        <v>1714783</v>
      </c>
    </row>
    <row r="90" spans="1:12" x14ac:dyDescent="0.35">
      <c r="A90" s="59" t="s">
        <v>409</v>
      </c>
      <c r="B90" s="19">
        <f t="shared" si="6"/>
        <v>462384</v>
      </c>
      <c r="C90" s="51">
        <f>VLOOKUP(A90,'Other data'!A:J,9,TRUE)*10^6</f>
        <v>3132817520.3599997</v>
      </c>
      <c r="D90" s="43">
        <f>VLOOKUP(A90,'Other data'!A:J,10,TRUE)</f>
        <v>21.152415680000001</v>
      </c>
      <c r="E90" s="17">
        <f>VLOOKUP(A90,'Other data'!A:F,5,TRUE)*10^3</f>
        <v>560451</v>
      </c>
      <c r="F90" s="17">
        <f>VLOOKUP(A90,'Other data'!A:F,4,TRUE)*10^3</f>
        <v>560451</v>
      </c>
      <c r="G90" s="48">
        <f t="shared" si="7"/>
        <v>3.1219624214362846E-3</v>
      </c>
      <c r="H90" s="41">
        <f t="shared" si="4"/>
        <v>1749.7069610563872</v>
      </c>
      <c r="I90" s="41">
        <f t="shared" si="5"/>
        <v>1749.7069610563872</v>
      </c>
      <c r="K90" s="59" t="s">
        <v>441</v>
      </c>
      <c r="L90" s="20">
        <v>1596069</v>
      </c>
    </row>
    <row r="91" spans="1:12" x14ac:dyDescent="0.35">
      <c r="A91" s="60" t="s">
        <v>411</v>
      </c>
      <c r="B91" s="19">
        <f t="shared" si="6"/>
        <v>794948</v>
      </c>
      <c r="C91" s="51">
        <f>VLOOKUP(A91,'Other data'!A:J,9,TRUE)*10^6</f>
        <v>8516333237.0358</v>
      </c>
      <c r="D91" s="43">
        <f>VLOOKUP(A91,'Other data'!A:J,10,TRUE)</f>
        <v>21.942677020000001</v>
      </c>
      <c r="E91" s="17">
        <f>VLOOKUP(A91,'Other data'!A:F,5,TRUE)*10^3</f>
        <v>616420.00000000012</v>
      </c>
      <c r="F91" s="17">
        <f>VLOOKUP(A91,'Other data'!A:F,4,TRUE)*10^3</f>
        <v>616420.00000000012</v>
      </c>
      <c r="G91" s="48">
        <f t="shared" si="7"/>
        <v>2.0482156728951909E-3</v>
      </c>
      <c r="H91" s="41">
        <f t="shared" si="4"/>
        <v>1262.5611050860539</v>
      </c>
      <c r="I91" s="41">
        <f t="shared" si="5"/>
        <v>1262.5611050860539</v>
      </c>
      <c r="K91" s="60" t="s">
        <v>443</v>
      </c>
      <c r="L91" s="20">
        <v>937194</v>
      </c>
    </row>
    <row r="92" spans="1:12" x14ac:dyDescent="0.35">
      <c r="A92" s="60" t="s">
        <v>419</v>
      </c>
      <c r="B92" s="19">
        <f t="shared" si="6"/>
        <v>1514129</v>
      </c>
      <c r="C92" s="51">
        <f>VLOOKUP(A92,'Other data'!A:J,9,TRUE)*10^6</f>
        <v>2406710112.9346004</v>
      </c>
      <c r="D92" s="43">
        <f>VLOOKUP(A92,'Other data'!A:J,10,TRUE)</f>
        <v>10.24385494</v>
      </c>
      <c r="E92" s="17">
        <f>VLOOKUP(A92,'Other data'!A:F,5,TRUE)*10^3</f>
        <v>713781</v>
      </c>
      <c r="F92" s="17">
        <f>VLOOKUP(A92,'Other data'!A:F,4,TRUE)*10^3</f>
        <v>713781</v>
      </c>
      <c r="G92" s="48">
        <f t="shared" si="7"/>
        <v>6.4446971627732308E-3</v>
      </c>
      <c r="H92" s="41">
        <f t="shared" si="4"/>
        <v>4600.1023855414396</v>
      </c>
      <c r="I92" s="41">
        <f t="shared" si="5"/>
        <v>4600.1023855414396</v>
      </c>
      <c r="K92" s="59" t="s">
        <v>445</v>
      </c>
      <c r="L92" s="20">
        <v>2706667</v>
      </c>
    </row>
    <row r="93" spans="1:12" x14ac:dyDescent="0.35">
      <c r="A93" s="60" t="s">
        <v>413</v>
      </c>
      <c r="B93" s="19">
        <v>0</v>
      </c>
      <c r="C93" s="51">
        <f>VLOOKUP(A93,'Other data'!A:J,9,TRUE)*10^6</f>
        <v>0</v>
      </c>
      <c r="D93" s="43">
        <f>VLOOKUP(A93,'Other data'!A:J,10,TRUE)</f>
        <v>0</v>
      </c>
      <c r="E93" s="17">
        <f>VLOOKUP(A93,'Other data'!A:F,5,TRUE)*10^3</f>
        <v>0</v>
      </c>
      <c r="F93" s="17">
        <f>VLOOKUP(A93,'Other data'!A:F,4,TRUE)*10^3</f>
        <v>0</v>
      </c>
      <c r="G93" s="48"/>
      <c r="H93" s="41">
        <f t="shared" si="4"/>
        <v>0</v>
      </c>
      <c r="I93" s="41">
        <f t="shared" si="5"/>
        <v>0</v>
      </c>
      <c r="K93" s="60" t="s">
        <v>447</v>
      </c>
      <c r="L93" s="20">
        <v>913148</v>
      </c>
    </row>
    <row r="94" spans="1:12" x14ac:dyDescent="0.35">
      <c r="A94" s="60" t="s">
        <v>415</v>
      </c>
      <c r="B94" s="19">
        <f t="shared" si="6"/>
        <v>12039755</v>
      </c>
      <c r="C94" s="51">
        <f>VLOOKUP(A94,'Other data'!A:J,9,TRUE)*10^6</f>
        <v>28162846184</v>
      </c>
      <c r="D94" s="43">
        <f>VLOOKUP(A94,'Other data'!A:J,10,TRUE)</f>
        <v>33.944309520000004</v>
      </c>
      <c r="E94" s="17">
        <f>VLOOKUP(A94,'Other data'!A:F,5,TRUE)*10^3</f>
        <v>4139710</v>
      </c>
      <c r="F94" s="17">
        <f>VLOOKUP(A94,'Other data'!A:F,4,TRUE)*10^3</f>
        <v>5873170</v>
      </c>
      <c r="G94" s="48">
        <f t="shared" si="7"/>
        <v>1.4511358958355191E-2</v>
      </c>
      <c r="H94" s="41">
        <f t="shared" si="4"/>
        <v>60072.817793492562</v>
      </c>
      <c r="I94" s="41">
        <f t="shared" si="5"/>
        <v>85227.678093442955</v>
      </c>
      <c r="K94" s="59" t="s">
        <v>449</v>
      </c>
      <c r="L94" s="20">
        <v>282</v>
      </c>
    </row>
    <row r="95" spans="1:12" x14ac:dyDescent="0.35">
      <c r="A95" s="59" t="s">
        <v>417</v>
      </c>
      <c r="B95" s="19">
        <f t="shared" si="6"/>
        <v>247451</v>
      </c>
      <c r="C95" s="51">
        <f>VLOOKUP(A95,'Other data'!A:J,9,TRUE)*10^6</f>
        <v>101761754548.1705</v>
      </c>
      <c r="D95" s="43">
        <f>VLOOKUP(A95,'Other data'!A:J,10,TRUE)</f>
        <v>4.6365024999999997</v>
      </c>
      <c r="E95" s="17">
        <f>VLOOKUP(A95,'Other data'!A:F,5,TRUE)*10^3</f>
        <v>47902354.999999985</v>
      </c>
      <c r="F95" s="17">
        <f>VLOOKUP(A95,'Other data'!A:F,4,TRUE)*10^3</f>
        <v>491186355</v>
      </c>
      <c r="G95" s="48">
        <f t="shared" si="7"/>
        <v>1.1274443775283023E-5</v>
      </c>
      <c r="H95" s="41">
        <f t="shared" si="4"/>
        <v>540.07240815114744</v>
      </c>
      <c r="I95" s="41">
        <f t="shared" si="5"/>
        <v>5537.8529426337072</v>
      </c>
      <c r="K95" s="60" t="s">
        <v>455</v>
      </c>
      <c r="L95" s="20">
        <v>38945117</v>
      </c>
    </row>
    <row r="96" spans="1:12" x14ac:dyDescent="0.35">
      <c r="A96" s="59" t="s">
        <v>405</v>
      </c>
      <c r="B96" s="19">
        <f t="shared" si="6"/>
        <v>1251731</v>
      </c>
      <c r="C96" s="51">
        <f>VLOOKUP(A96,'Other data'!A:J,9,TRUE)*10^6</f>
        <v>85165383300</v>
      </c>
      <c r="D96" s="43">
        <f>VLOOKUP(A96,'Other data'!A:J,10,TRUE)</f>
        <v>16.260000000000002</v>
      </c>
      <c r="E96" s="17">
        <f>VLOOKUP(A96,'Other data'!A:F,5,TRUE)*10^3</f>
        <v>4049398.9999999977</v>
      </c>
      <c r="F96" s="17">
        <f>VLOOKUP(A96,'Other data'!A:F,4,TRUE)*10^3</f>
        <v>45554598</v>
      </c>
      <c r="G96" s="48">
        <f t="shared" si="7"/>
        <v>2.3898378979056391E-4</v>
      </c>
      <c r="H96" s="41">
        <f t="shared" si="4"/>
        <v>967.74071939411908</v>
      </c>
      <c r="I96" s="41">
        <f t="shared" si="5"/>
        <v>10886.810472425643</v>
      </c>
      <c r="K96" s="59" t="s">
        <v>457</v>
      </c>
      <c r="L96" s="20">
        <v>2386898</v>
      </c>
    </row>
    <row r="97" spans="1:12" x14ac:dyDescent="0.35">
      <c r="A97" s="59" t="s">
        <v>421</v>
      </c>
      <c r="B97" s="19">
        <f t="shared" si="6"/>
        <v>492550</v>
      </c>
      <c r="C97" s="51">
        <f>VLOOKUP(A97,'Other data'!A:J,9,TRUE)*10^6</f>
        <v>65181041200</v>
      </c>
      <c r="D97" s="43">
        <f>VLOOKUP(A97,'Other data'!A:J,10,TRUE)</f>
        <v>104.08</v>
      </c>
      <c r="E97" s="17">
        <f>VLOOKUP(A97,'Other data'!A:F,5,TRUE)*10^3</f>
        <v>31200000</v>
      </c>
      <c r="F97" s="17">
        <f>VLOOKUP(A97,'Other data'!A:F,4,TRUE)*10^3</f>
        <v>385200000</v>
      </c>
      <c r="G97" s="48">
        <f t="shared" si="7"/>
        <v>7.8649562903883167E-4</v>
      </c>
      <c r="H97" s="41">
        <f t="shared" si="4"/>
        <v>24538.663626011548</v>
      </c>
      <c r="I97" s="41">
        <f t="shared" si="5"/>
        <v>302958.11630575795</v>
      </c>
      <c r="K97" s="60" t="s">
        <v>459</v>
      </c>
      <c r="L97" s="20">
        <v>210135</v>
      </c>
    </row>
    <row r="98" spans="1:12" x14ac:dyDescent="0.35">
      <c r="A98" s="60" t="s">
        <v>423</v>
      </c>
      <c r="B98" s="19">
        <f t="shared" si="6"/>
        <v>439011</v>
      </c>
      <c r="C98" s="51">
        <f>VLOOKUP(A98,'Other data'!A:J,9,TRUE)*10^6</f>
        <v>58662262000</v>
      </c>
      <c r="D98" s="43">
        <f>VLOOKUP(A98,'Other data'!A:J,10,TRUE)</f>
        <v>228.39</v>
      </c>
      <c r="E98" s="17">
        <f>VLOOKUP(A98,'Other data'!A:F,5,TRUE)*10^3</f>
        <v>3350144</v>
      </c>
      <c r="F98" s="17">
        <f>VLOOKUP(A98,'Other data'!A:F,4,TRUE)*10^3</f>
        <v>165350144</v>
      </c>
      <c r="G98" s="48">
        <f t="shared" si="7"/>
        <v>1.7092031379560507E-3</v>
      </c>
      <c r="H98" s="41">
        <f t="shared" si="4"/>
        <v>5726.0766374046352</v>
      </c>
      <c r="I98" s="41">
        <f t="shared" si="5"/>
        <v>282616.98498628486</v>
      </c>
      <c r="K98" s="59" t="s">
        <v>461</v>
      </c>
      <c r="L98" s="20">
        <v>36048940</v>
      </c>
    </row>
    <row r="99" spans="1:12" x14ac:dyDescent="0.35">
      <c r="A99" s="59" t="s">
        <v>425</v>
      </c>
      <c r="B99" s="19">
        <f t="shared" si="6"/>
        <v>0</v>
      </c>
      <c r="C99" s="51">
        <f>VLOOKUP(A99,'Other data'!A:J,9,TRUE)*10^6</f>
        <v>18928648900</v>
      </c>
      <c r="D99" s="43">
        <f>VLOOKUP(A99,'Other data'!A:J,10,TRUE)</f>
        <v>11.76</v>
      </c>
      <c r="E99" s="17">
        <f>VLOOKUP(A99,'Other data'!A:F,5,TRUE)*10^3</f>
        <v>1984000</v>
      </c>
      <c r="F99" s="17">
        <f>VLOOKUP(A99,'Other data'!A:F,4,TRUE)*10^3</f>
        <v>1984000</v>
      </c>
      <c r="G99" s="48">
        <f t="shared" si="7"/>
        <v>0</v>
      </c>
      <c r="H99" s="41">
        <f t="shared" si="4"/>
        <v>0</v>
      </c>
      <c r="I99" s="41">
        <f t="shared" si="5"/>
        <v>0</v>
      </c>
      <c r="K99" s="60" t="s">
        <v>463</v>
      </c>
      <c r="L99" s="20">
        <v>6447499</v>
      </c>
    </row>
    <row r="100" spans="1:12" x14ac:dyDescent="0.35">
      <c r="A100" s="60" t="s">
        <v>431</v>
      </c>
      <c r="B100" s="19">
        <f t="shared" si="6"/>
        <v>504285</v>
      </c>
      <c r="C100" s="51">
        <f>VLOOKUP(A100,'Other data'!A:J,9,TRUE)*10^6</f>
        <v>50425190000</v>
      </c>
      <c r="D100" s="43">
        <f>VLOOKUP(A100,'Other data'!A:J,10,TRUE)</f>
        <v>61.27</v>
      </c>
      <c r="E100" s="17">
        <f>VLOOKUP(A100,'Other data'!A:F,5,TRUE)*10^3</f>
        <v>2868611</v>
      </c>
      <c r="F100" s="17">
        <f>VLOOKUP(A100,'Other data'!A:F,4,TRUE)*10^3</f>
        <v>2868611</v>
      </c>
      <c r="G100" s="48">
        <f t="shared" si="7"/>
        <v>6.12740218727981E-4</v>
      </c>
      <c r="H100" s="41">
        <f t="shared" si="4"/>
        <v>1757.7133315854924</v>
      </c>
      <c r="I100" s="41">
        <f t="shared" si="5"/>
        <v>1757.7133315854924</v>
      </c>
      <c r="K100" s="85" t="s">
        <v>467</v>
      </c>
      <c r="L100" s="86">
        <v>398626</v>
      </c>
    </row>
    <row r="101" spans="1:12" x14ac:dyDescent="0.35">
      <c r="A101" s="60" t="s">
        <v>435</v>
      </c>
      <c r="B101" s="19">
        <f t="shared" si="6"/>
        <v>440872</v>
      </c>
      <c r="C101" s="51">
        <f>VLOOKUP(A101,'Other data'!A:J,9,TRUE)*10^6</f>
        <v>33269047737.4837</v>
      </c>
      <c r="D101" s="43">
        <f>VLOOKUP(A101,'Other data'!A:J,10,TRUE)</f>
        <v>44.635677290000004</v>
      </c>
      <c r="E101" s="17">
        <f>VLOOKUP(A101,'Other data'!A:F,5,TRUE)*10^3</f>
        <v>85500000</v>
      </c>
      <c r="F101" s="17">
        <f>VLOOKUP(A101,'Other data'!A:F,4,TRUE)*10^3</f>
        <v>107600000</v>
      </c>
      <c r="G101" s="48">
        <f t="shared" si="7"/>
        <v>5.9149935620265136E-4</v>
      </c>
      <c r="H101" s="41">
        <f t="shared" si="4"/>
        <v>50573.19495532669</v>
      </c>
      <c r="I101" s="41">
        <f t="shared" si="5"/>
        <v>63645.330727405286</v>
      </c>
      <c r="K101" s="60" t="s">
        <v>471</v>
      </c>
      <c r="L101" s="20">
        <v>1950882</v>
      </c>
    </row>
    <row r="102" spans="1:12" x14ac:dyDescent="0.35">
      <c r="A102" s="60" t="s">
        <v>439</v>
      </c>
      <c r="B102" s="19">
        <f t="shared" si="6"/>
        <v>1714783</v>
      </c>
      <c r="C102" s="51">
        <f>VLOOKUP(A102,'Other data'!A:J,9,TRUE)*10^6</f>
        <v>86248200000</v>
      </c>
      <c r="D102" s="43">
        <f>VLOOKUP(A102,'Other data'!A:J,10,TRUE)</f>
        <v>53.46</v>
      </c>
      <c r="E102" s="17">
        <f>VLOOKUP(A102,'Other data'!A:F,5,TRUE)*10^3</f>
        <v>1884000</v>
      </c>
      <c r="F102" s="17">
        <f>VLOOKUP(A102,'Other data'!A:F,4,TRUE)*10^3</f>
        <v>36733000</v>
      </c>
      <c r="G102" s="48">
        <f t="shared" si="7"/>
        <v>1.0628894189096121E-3</v>
      </c>
      <c r="H102" s="41">
        <f t="shared" si="4"/>
        <v>2002.4836652257093</v>
      </c>
      <c r="I102" s="41">
        <f t="shared" si="5"/>
        <v>39043.117024806779</v>
      </c>
      <c r="K102" s="59" t="s">
        <v>473</v>
      </c>
      <c r="L102" s="20">
        <v>4645481</v>
      </c>
    </row>
    <row r="103" spans="1:12" x14ac:dyDescent="0.35">
      <c r="A103" s="59" t="s">
        <v>441</v>
      </c>
      <c r="B103" s="19">
        <f t="shared" si="6"/>
        <v>1596069</v>
      </c>
      <c r="C103" s="51">
        <f>VLOOKUP(A103,'Other data'!A:J,9,TRUE)*10^6</f>
        <v>2358931281.5992002</v>
      </c>
      <c r="D103" s="43">
        <f>VLOOKUP(A103,'Other data'!A:J,10,TRUE)</f>
        <v>5.1920908600000004</v>
      </c>
      <c r="E103" s="17">
        <f>VLOOKUP(A103,'Other data'!A:F,5,TRUE)*10^3</f>
        <v>238196</v>
      </c>
      <c r="F103" s="17">
        <f>VLOOKUP(A103,'Other data'!A:F,4,TRUE)*10^3</f>
        <v>238196</v>
      </c>
      <c r="G103" s="48">
        <f t="shared" si="7"/>
        <v>3.5130041012518785E-3</v>
      </c>
      <c r="H103" s="41">
        <f t="shared" si="4"/>
        <v>836.78352490179248</v>
      </c>
      <c r="I103" s="41">
        <f t="shared" si="5"/>
        <v>836.78352490179248</v>
      </c>
      <c r="K103" s="60" t="s">
        <v>475</v>
      </c>
      <c r="L103" s="20">
        <v>6728678</v>
      </c>
    </row>
    <row r="104" spans="1:12" x14ac:dyDescent="0.35">
      <c r="A104" s="60" t="s">
        <v>443</v>
      </c>
      <c r="B104" s="19">
        <f t="shared" si="6"/>
        <v>937194</v>
      </c>
      <c r="C104" s="51">
        <f>VLOOKUP(A104,'Other data'!A:J,9,TRUE)*10^6</f>
        <v>80593561000</v>
      </c>
      <c r="D104" s="43">
        <f>VLOOKUP(A104,'Other data'!A:J,10,TRUE)</f>
        <v>77.27</v>
      </c>
      <c r="E104" s="17">
        <f>VLOOKUP(A104,'Other data'!A:F,5,TRUE)*10^3</f>
        <v>7428409</v>
      </c>
      <c r="F104" s="17">
        <f>VLOOKUP(A104,'Other data'!A:F,4,TRUE)*10^3</f>
        <v>74077706</v>
      </c>
      <c r="G104" s="48">
        <f t="shared" si="7"/>
        <v>8.9854548529007163E-4</v>
      </c>
      <c r="H104" s="41">
        <f t="shared" si="4"/>
        <v>6674.763369838136</v>
      </c>
      <c r="I104" s="41">
        <f t="shared" si="5"/>
        <v>66562.188286945253</v>
      </c>
      <c r="K104" s="60" t="s">
        <v>479</v>
      </c>
      <c r="L104" s="20">
        <v>381060</v>
      </c>
    </row>
    <row r="105" spans="1:12" x14ac:dyDescent="0.35">
      <c r="A105" s="59" t="s">
        <v>445</v>
      </c>
      <c r="B105" s="19">
        <f t="shared" si="6"/>
        <v>2706667</v>
      </c>
      <c r="C105" s="51">
        <f>VLOOKUP(A105,'Other data'!A:J,9,TRUE)*10^6</f>
        <v>241953060700</v>
      </c>
      <c r="D105" s="43">
        <f>VLOOKUP(A105,'Other data'!A:J,10,TRUE)</f>
        <v>2326</v>
      </c>
      <c r="E105" s="17">
        <f>VLOOKUP(A105,'Other data'!A:F,5,TRUE)*10^3</f>
        <v>59000000</v>
      </c>
      <c r="F105" s="17">
        <f>VLOOKUP(A105,'Other data'!A:F,4,TRUE)*10^3</f>
        <v>1262750000</v>
      </c>
      <c r="G105" s="48">
        <f t="shared" si="7"/>
        <v>2.6020367024024178E-2</v>
      </c>
      <c r="H105" s="41">
        <f t="shared" si="4"/>
        <v>1535201.6544174266</v>
      </c>
      <c r="I105" s="41">
        <f t="shared" si="5"/>
        <v>32857218.459586531</v>
      </c>
      <c r="K105" s="60" t="s">
        <v>483</v>
      </c>
      <c r="L105" s="20">
        <v>1371520</v>
      </c>
    </row>
    <row r="106" spans="1:12" x14ac:dyDescent="0.35">
      <c r="A106" s="60" t="s">
        <v>447</v>
      </c>
      <c r="B106" s="19">
        <f t="shared" si="6"/>
        <v>913148</v>
      </c>
      <c r="C106" s="51">
        <f>VLOOKUP(A106,'Other data'!A:J,9,TRUE)*10^6</f>
        <v>139821590000</v>
      </c>
      <c r="D106" s="43">
        <f>VLOOKUP(A106,'Other data'!A:J,10,TRUE)</f>
        <v>71.41</v>
      </c>
      <c r="E106" s="17">
        <f>VLOOKUP(A106,'Other data'!A:F,5,TRUE)*10^3</f>
        <v>85111460.999999985</v>
      </c>
      <c r="F106" s="17">
        <f>VLOOKUP(A106,'Other data'!A:F,4,TRUE)*10^3</f>
        <v>123629261.99999999</v>
      </c>
      <c r="G106" s="48">
        <f t="shared" si="7"/>
        <v>4.6636502045213478E-4</v>
      </c>
      <c r="H106" s="41">
        <f t="shared" si="4"/>
        <v>39693.008249976061</v>
      </c>
      <c r="I106" s="41">
        <f t="shared" si="5"/>
        <v>57656.363301112324</v>
      </c>
      <c r="K106" s="59" t="s">
        <v>485</v>
      </c>
      <c r="L106" s="20">
        <v>0</v>
      </c>
    </row>
    <row r="107" spans="1:12" x14ac:dyDescent="0.35">
      <c r="A107" s="59" t="s">
        <v>449</v>
      </c>
      <c r="B107" s="19">
        <f t="shared" si="6"/>
        <v>282</v>
      </c>
      <c r="C107" s="51">
        <f>VLOOKUP(A107,'Other data'!A:J,9,TRUE)*10^6</f>
        <v>10951595700</v>
      </c>
      <c r="D107" s="43">
        <f>VLOOKUP(A107,'Other data'!A:J,10,TRUE)</f>
        <v>5.85</v>
      </c>
      <c r="E107" s="17">
        <f>VLOOKUP(A107,'Other data'!A:F,5,TRUE)*10^3</f>
        <v>1287610.0000000002</v>
      </c>
      <c r="F107" s="17">
        <f>VLOOKUP(A107,'Other data'!A:F,4,TRUE)*10^3</f>
        <v>1287610.0000000002</v>
      </c>
      <c r="G107" s="48">
        <f t="shared" si="7"/>
        <v>1.5063558272152066E-7</v>
      </c>
      <c r="H107" s="41">
        <f t="shared" si="4"/>
        <v>0.19395988266805725</v>
      </c>
      <c r="I107" s="41">
        <f t="shared" si="5"/>
        <v>0.19395988266805725</v>
      </c>
      <c r="K107" s="60" t="s">
        <v>487</v>
      </c>
      <c r="L107" s="20">
        <v>132114</v>
      </c>
    </row>
    <row r="108" spans="1:12" x14ac:dyDescent="0.35">
      <c r="A108" s="59" t="s">
        <v>451</v>
      </c>
      <c r="B108" s="19">
        <v>0</v>
      </c>
      <c r="C108" s="51">
        <f>VLOOKUP(A108,'Other data'!A:J,9,TRUE)*10^6</f>
        <v>0</v>
      </c>
      <c r="D108" s="43">
        <f>VLOOKUP(A108,'Other data'!A:J,10,TRUE)</f>
        <v>0</v>
      </c>
      <c r="E108" s="17">
        <f>VLOOKUP(A108,'Other data'!A:F,5,TRUE)*10^3</f>
        <v>0</v>
      </c>
      <c r="F108" s="17">
        <f>VLOOKUP(A108,'Other data'!A:F,4,TRUE)*10^3</f>
        <v>0</v>
      </c>
      <c r="G108" s="48"/>
      <c r="H108" s="41">
        <f t="shared" si="4"/>
        <v>0</v>
      </c>
      <c r="I108" s="41">
        <f t="shared" si="5"/>
        <v>0</v>
      </c>
      <c r="K108" s="60" t="s">
        <v>491</v>
      </c>
      <c r="L108" s="20">
        <v>705354</v>
      </c>
    </row>
    <row r="109" spans="1:12" x14ac:dyDescent="0.35">
      <c r="A109" s="60" t="s">
        <v>455</v>
      </c>
      <c r="B109" s="19">
        <f t="shared" si="6"/>
        <v>38945117</v>
      </c>
      <c r="C109" s="51">
        <f>VLOOKUP(A109,'Other data'!A:J,9,TRUE)*10^6</f>
        <v>52499482930.278999</v>
      </c>
      <c r="D109" s="43">
        <f>VLOOKUP(A109,'Other data'!A:J,10,TRUE)</f>
        <v>31.721237900000006</v>
      </c>
      <c r="E109" s="17">
        <f>VLOOKUP(A109,'Other data'!A:F,5,TRUE)*10^3</f>
        <v>34875880.999999993</v>
      </c>
      <c r="F109" s="17">
        <f>VLOOKUP(A109,'Other data'!A:F,4,TRUE)*10^3</f>
        <v>177875881</v>
      </c>
      <c r="G109" s="48">
        <f t="shared" si="7"/>
        <v>2.3531418833990587E-2</v>
      </c>
      <c r="H109" s="41">
        <f t="shared" si="4"/>
        <v>820678.96301541431</v>
      </c>
      <c r="I109" s="41">
        <f t="shared" si="5"/>
        <v>4185671.8562760684</v>
      </c>
      <c r="K109" s="59" t="s">
        <v>493</v>
      </c>
      <c r="L109" s="20">
        <v>6633904</v>
      </c>
    </row>
    <row r="110" spans="1:12" x14ac:dyDescent="0.35">
      <c r="A110" s="59" t="s">
        <v>457</v>
      </c>
      <c r="B110" s="19">
        <f t="shared" si="6"/>
        <v>2386898</v>
      </c>
      <c r="C110" s="51">
        <f>VLOOKUP(A110,'Other data'!A:J,9,TRUE)*10^6</f>
        <v>2723648190.0078001</v>
      </c>
      <c r="D110" s="43">
        <f>VLOOKUP(A110,'Other data'!A:J,10,TRUE)</f>
        <v>3.2939865200000003</v>
      </c>
      <c r="E110" s="17">
        <f>VLOOKUP(A110,'Other data'!A:F,5,TRUE)*10^3</f>
        <v>534280</v>
      </c>
      <c r="F110" s="17">
        <f>VLOOKUP(A110,'Other data'!A:F,4,TRUE)*10^3</f>
        <v>534280</v>
      </c>
      <c r="G110" s="48">
        <f t="shared" si="7"/>
        <v>2.8867200490355709E-3</v>
      </c>
      <c r="H110" s="41">
        <f t="shared" si="4"/>
        <v>1542.3167877987248</v>
      </c>
      <c r="I110" s="41">
        <f t="shared" si="5"/>
        <v>1542.3167877987248</v>
      </c>
      <c r="K110" s="60" t="s">
        <v>495</v>
      </c>
      <c r="L110" s="20">
        <v>1232820</v>
      </c>
    </row>
    <row r="111" spans="1:12" x14ac:dyDescent="0.35">
      <c r="A111" s="60" t="s">
        <v>459</v>
      </c>
      <c r="B111" s="19">
        <f t="shared" si="6"/>
        <v>210135</v>
      </c>
      <c r="C111" s="51">
        <f>VLOOKUP(A111,'Other data'!A:J,9,TRUE)*10^6</f>
        <v>30291003800</v>
      </c>
      <c r="D111" s="43">
        <f>VLOOKUP(A111,'Other data'!A:J,10,TRUE)</f>
        <v>73.5</v>
      </c>
      <c r="E111" s="17">
        <f>VLOOKUP(A111,'Other data'!A:F,5,TRUE)*10^3</f>
        <v>11700000</v>
      </c>
      <c r="F111" s="17">
        <f>VLOOKUP(A111,'Other data'!A:F,4,TRUE)*10^3</f>
        <v>44300000</v>
      </c>
      <c r="G111" s="48">
        <f t="shared" si="7"/>
        <v>5.0988480282716808E-4</v>
      </c>
      <c r="H111" s="41">
        <f t="shared" si="4"/>
        <v>5965.6521930778663</v>
      </c>
      <c r="I111" s="41">
        <f t="shared" si="5"/>
        <v>22587.896765243546</v>
      </c>
      <c r="K111" s="59" t="s">
        <v>497</v>
      </c>
      <c r="L111" s="20">
        <v>159030</v>
      </c>
    </row>
    <row r="112" spans="1:12" x14ac:dyDescent="0.35">
      <c r="A112" s="59" t="s">
        <v>461</v>
      </c>
      <c r="B112" s="19">
        <f t="shared" si="6"/>
        <v>36048940</v>
      </c>
      <c r="C112" s="51">
        <f>VLOOKUP(A112,'Other data'!A:J,9,TRUE)*10^6</f>
        <v>85443971897.680008</v>
      </c>
      <c r="D112" s="43">
        <f>VLOOKUP(A112,'Other data'!A:J,10,TRUE)</f>
        <v>39.867576759999999</v>
      </c>
      <c r="E112" s="17">
        <f>VLOOKUP(A112,'Other data'!A:F,5,TRUE)*10^3</f>
        <v>23246029.000000004</v>
      </c>
      <c r="F112" s="17">
        <f>VLOOKUP(A112,'Other data'!A:F,4,TRUE)*10^3</f>
        <v>26764869.000000004</v>
      </c>
      <c r="G112" s="48">
        <f t="shared" si="7"/>
        <v>1.6820190478594278E-2</v>
      </c>
      <c r="H112" s="41">
        <f t="shared" si="4"/>
        <v>391002.6356509265</v>
      </c>
      <c r="I112" s="41">
        <f t="shared" si="5"/>
        <v>450190.19471462321</v>
      </c>
      <c r="K112" s="61" t="s">
        <v>499</v>
      </c>
      <c r="L112" s="20">
        <v>495140</v>
      </c>
    </row>
    <row r="113" spans="1:9" x14ac:dyDescent="0.35">
      <c r="A113" s="60" t="s">
        <v>463</v>
      </c>
      <c r="B113" s="19">
        <f t="shared" si="6"/>
        <v>6447499</v>
      </c>
      <c r="C113" s="51">
        <f>VLOOKUP(A113,'Other data'!A:J,9,TRUE)*10^6</f>
        <v>24523739981.268002</v>
      </c>
      <c r="D113" s="43">
        <f>VLOOKUP(A113,'Other data'!A:J,10,TRUE)</f>
        <v>37.82914564</v>
      </c>
      <c r="E113" s="17">
        <f>VLOOKUP(A113,'Other data'!A:F,5,TRUE)*10^3</f>
        <v>2932000</v>
      </c>
      <c r="F113" s="17">
        <f>VLOOKUP(A113,'Other data'!A:F,4,TRUE)*10^3</f>
        <v>72355000</v>
      </c>
      <c r="G113" s="48">
        <f t="shared" si="7"/>
        <v>9.9456028677133018E-3</v>
      </c>
      <c r="H113" s="41">
        <f t="shared" si="4"/>
        <v>29160.507608135402</v>
      </c>
      <c r="I113" s="41">
        <f t="shared" si="5"/>
        <v>719614.09549339593</v>
      </c>
    </row>
    <row r="114" spans="1:9" x14ac:dyDescent="0.35">
      <c r="A114" s="60" t="s">
        <v>465</v>
      </c>
      <c r="B114" s="19">
        <v>0</v>
      </c>
      <c r="C114" s="51">
        <f>VLOOKUP(A114,'Other data'!A:J,9,TRUE)*10^6</f>
        <v>0</v>
      </c>
      <c r="D114" s="43">
        <f>VLOOKUP(A114,'Other data'!A:J,10,TRUE)</f>
        <v>0</v>
      </c>
      <c r="E114" s="17">
        <f>VLOOKUP(A114,'Other data'!A:F,5,TRUE)*10^3</f>
        <v>0</v>
      </c>
      <c r="F114" s="17">
        <f>VLOOKUP(A114,'Other data'!A:F,4,TRUE)*10^3</f>
        <v>0</v>
      </c>
      <c r="G114" s="48"/>
      <c r="H114" s="41">
        <f t="shared" si="4"/>
        <v>0</v>
      </c>
      <c r="I114" s="41">
        <f t="shared" si="5"/>
        <v>0</v>
      </c>
    </row>
    <row r="115" spans="1:9" x14ac:dyDescent="0.35">
      <c r="A115" s="60" t="s">
        <v>467</v>
      </c>
      <c r="B115" s="19">
        <f t="shared" si="6"/>
        <v>398626</v>
      </c>
      <c r="C115" s="51">
        <f>VLOOKUP(A115,'Other data'!A:J,9,TRUE)*10^6</f>
        <v>2593648427.0290003</v>
      </c>
      <c r="D115" s="43">
        <f>VLOOKUP(A115,'Other data'!A:J,10,TRUE)</f>
        <v>15.605815060000001</v>
      </c>
      <c r="E115" s="17">
        <f>VLOOKUP(A115,'Other data'!A:F,5,TRUE)*10^3</f>
        <v>0</v>
      </c>
      <c r="F115" s="17">
        <f>VLOOKUP(A115,'Other data'!A:F,4,TRUE)*10^3</f>
        <v>171816</v>
      </c>
      <c r="G115" s="48">
        <f t="shared" si="7"/>
        <v>2.3985068944882108E-3</v>
      </c>
      <c r="H115" s="41">
        <f t="shared" si="4"/>
        <v>0</v>
      </c>
      <c r="I115" s="41">
        <f t="shared" si="5"/>
        <v>412.10186058338644</v>
      </c>
    </row>
    <row r="116" spans="1:9" x14ac:dyDescent="0.35">
      <c r="A116" s="60" t="s">
        <v>471</v>
      </c>
      <c r="B116" s="19">
        <f t="shared" si="6"/>
        <v>1950882</v>
      </c>
      <c r="C116" s="51">
        <f>VLOOKUP(A116,'Other data'!A:J,9,TRUE)*10^6</f>
        <v>173138722900</v>
      </c>
      <c r="D116" s="43">
        <f>VLOOKUP(A116,'Other data'!A:J,10,TRUE)</f>
        <v>58.65</v>
      </c>
      <c r="E116" s="17">
        <f>VLOOKUP(A116,'Other data'!A:F,5,TRUE)*10^3</f>
        <v>39360000</v>
      </c>
      <c r="F116" s="17">
        <f>VLOOKUP(A116,'Other data'!A:F,4,TRUE)*10^3</f>
        <v>488360000</v>
      </c>
      <c r="G116" s="48">
        <f t="shared" si="7"/>
        <v>6.6085291252890484E-4</v>
      </c>
      <c r="H116" s="41">
        <f t="shared" si="4"/>
        <v>26011.170637137693</v>
      </c>
      <c r="I116" s="41">
        <f t="shared" si="5"/>
        <v>322734.12836261594</v>
      </c>
    </row>
    <row r="117" spans="1:9" x14ac:dyDescent="0.35">
      <c r="A117" s="59" t="s">
        <v>473</v>
      </c>
      <c r="B117" s="19">
        <f t="shared" si="6"/>
        <v>4645481</v>
      </c>
      <c r="C117" s="51">
        <f>VLOOKUP(A117,'Other data'!A:J,9,TRUE)*10^6</f>
        <v>17554291765.654602</v>
      </c>
      <c r="D117" s="43">
        <f>VLOOKUP(A117,'Other data'!A:J,10,TRUE)</f>
        <v>50.458555839999995</v>
      </c>
      <c r="E117" s="17">
        <f>VLOOKUP(A117,'Other data'!A:F,5,TRUE)*10^3</f>
        <v>3012770</v>
      </c>
      <c r="F117" s="17">
        <f>VLOOKUP(A117,'Other data'!A:F,4,TRUE)*10^3</f>
        <v>3012770</v>
      </c>
      <c r="G117" s="48">
        <f t="shared" si="7"/>
        <v>1.3353102795111146E-2</v>
      </c>
      <c r="H117" s="41">
        <f t="shared" si="4"/>
        <v>40229.827508027003</v>
      </c>
      <c r="I117" s="41">
        <f t="shared" si="5"/>
        <v>40229.827508027003</v>
      </c>
    </row>
    <row r="118" spans="1:9" x14ac:dyDescent="0.35">
      <c r="A118" s="60" t="s">
        <v>475</v>
      </c>
      <c r="B118" s="19">
        <f t="shared" si="6"/>
        <v>6728678</v>
      </c>
      <c r="C118" s="51">
        <f>VLOOKUP(A118,'Other data'!A:J,9,TRUE)*10^6</f>
        <v>5629179237.2200003</v>
      </c>
      <c r="D118" s="43">
        <f>VLOOKUP(A118,'Other data'!A:J,10,TRUE)</f>
        <v>8.94398582</v>
      </c>
      <c r="E118" s="17">
        <f>VLOOKUP(A118,'Other data'!A:F,5,TRUE)*10^3</f>
        <v>10247622</v>
      </c>
      <c r="F118" s="17">
        <f>VLOOKUP(A118,'Other data'!A:F,4,TRUE)*10^3</f>
        <v>13871591.999999998</v>
      </c>
      <c r="G118" s="48">
        <f t="shared" si="7"/>
        <v>1.0690937005776844E-2</v>
      </c>
      <c r="H118" s="41">
        <f t="shared" si="4"/>
        <v>109556.68126101291</v>
      </c>
      <c r="I118" s="41">
        <f t="shared" si="5"/>
        <v>148300.31624183801</v>
      </c>
    </row>
    <row r="119" spans="1:9" x14ac:dyDescent="0.35">
      <c r="A119" s="60" t="s">
        <v>477</v>
      </c>
      <c r="B119" s="19">
        <v>0</v>
      </c>
      <c r="C119" s="51">
        <f>VLOOKUP(A119,'Other data'!A:J,9,TRUE)*10^6</f>
        <v>0</v>
      </c>
      <c r="D119" s="43">
        <f>VLOOKUP(A119,'Other data'!A:J,10,TRUE)</f>
        <v>0</v>
      </c>
      <c r="E119" s="17">
        <f>VLOOKUP(A119,'Other data'!A:F,5,TRUE)*10^3</f>
        <v>0</v>
      </c>
      <c r="F119" s="17">
        <f>VLOOKUP(A119,'Other data'!A:F,4,TRUE)*10^3</f>
        <v>0</v>
      </c>
      <c r="G119" s="48"/>
      <c r="H119" s="41">
        <f t="shared" si="4"/>
        <v>0</v>
      </c>
      <c r="I119" s="41">
        <f t="shared" si="5"/>
        <v>0</v>
      </c>
    </row>
    <row r="120" spans="1:9" x14ac:dyDescent="0.35">
      <c r="A120" s="60" t="s">
        <v>479</v>
      </c>
      <c r="B120" s="19">
        <f t="shared" si="6"/>
        <v>381060</v>
      </c>
      <c r="C120" s="51">
        <f>VLOOKUP(A120,'Other data'!A:J,9,TRUE)*10^6</f>
        <v>56975238600</v>
      </c>
      <c r="D120" s="43">
        <f>VLOOKUP(A120,'Other data'!A:J,10,TRUE)</f>
        <v>126.86</v>
      </c>
      <c r="E120" s="17">
        <f>VLOOKUP(A120,'Other data'!A:F,5,TRUE)*10^3</f>
        <v>32328000</v>
      </c>
      <c r="F120" s="17">
        <f>VLOOKUP(A120,'Other data'!A:F,4,TRUE)*10^3</f>
        <v>32328000</v>
      </c>
      <c r="G120" s="48">
        <f t="shared" si="7"/>
        <v>8.484610646281699E-4</v>
      </c>
      <c r="H120" s="41">
        <f t="shared" si="4"/>
        <v>27429.049297299476</v>
      </c>
      <c r="I120" s="41">
        <f t="shared" si="5"/>
        <v>27429.049297299476</v>
      </c>
    </row>
    <row r="121" spans="1:9" x14ac:dyDescent="0.35">
      <c r="A121" s="60" t="s">
        <v>481</v>
      </c>
      <c r="B121" s="19">
        <v>0</v>
      </c>
      <c r="C121" s="51">
        <f>VLOOKUP(A121,'Other data'!A:J,9,TRUE)*10^6</f>
        <v>0</v>
      </c>
      <c r="D121" s="43">
        <f>VLOOKUP(A121,'Other data'!A:J,10,TRUE)</f>
        <v>0</v>
      </c>
      <c r="E121" s="17">
        <f>VLOOKUP(A121,'Other data'!A:F,5,TRUE)*10^3</f>
        <v>0</v>
      </c>
      <c r="F121" s="17">
        <f>VLOOKUP(A121,'Other data'!A:F,4,TRUE)*10^3</f>
        <v>0</v>
      </c>
      <c r="G121" s="48"/>
      <c r="H121" s="41">
        <f t="shared" si="4"/>
        <v>0</v>
      </c>
      <c r="I121" s="41">
        <f t="shared" si="5"/>
        <v>0</v>
      </c>
    </row>
    <row r="122" spans="1:9" x14ac:dyDescent="0.35">
      <c r="A122" s="60" t="s">
        <v>483</v>
      </c>
      <c r="B122" s="19">
        <f t="shared" si="6"/>
        <v>1371520</v>
      </c>
      <c r="C122" s="51">
        <f>VLOOKUP(A122,'Other data'!A:J,9,TRUE)*10^6</f>
        <v>3716128765.7384</v>
      </c>
      <c r="D122" s="43">
        <f>VLOOKUP(A122,'Other data'!A:J,10,TRUE)</f>
        <v>17.70333114</v>
      </c>
      <c r="E122" s="17">
        <f>VLOOKUP(A122,'Other data'!A:F,5,TRUE)*10^3</f>
        <v>824207.00000000035</v>
      </c>
      <c r="F122" s="17">
        <f>VLOOKUP(A122,'Other data'!A:F,4,TRUE)*10^3</f>
        <v>12506707</v>
      </c>
      <c r="G122" s="48">
        <f t="shared" si="7"/>
        <v>6.5338082331784422E-3</v>
      </c>
      <c r="H122" s="41">
        <f t="shared" si="4"/>
        <v>5385.2104824433063</v>
      </c>
      <c r="I122" s="41">
        <f t="shared" si="5"/>
        <v>81716.425166550456</v>
      </c>
    </row>
    <row r="123" spans="1:9" x14ac:dyDescent="0.35">
      <c r="A123" s="59" t="s">
        <v>485</v>
      </c>
      <c r="B123" s="19">
        <f t="shared" si="6"/>
        <v>0</v>
      </c>
      <c r="C123" s="51">
        <f>VLOOKUP(A123,'Other data'!A:J,9,TRUE)*10^6</f>
        <v>89076178.339600012</v>
      </c>
      <c r="D123" s="43">
        <f>VLOOKUP(A123,'Other data'!A:J,10,TRUE)</f>
        <v>15.861588000000001</v>
      </c>
      <c r="E123" s="17">
        <f>VLOOKUP(A123,'Other data'!A:F,5,TRUE)*10^3</f>
        <v>0</v>
      </c>
      <c r="F123" s="17">
        <f>VLOOKUP(A123,'Other data'!A:F,4,TRUE)*10^3</f>
        <v>0</v>
      </c>
      <c r="G123" s="48">
        <f t="shared" si="7"/>
        <v>0</v>
      </c>
      <c r="H123" s="41">
        <f t="shared" si="4"/>
        <v>0</v>
      </c>
      <c r="I123" s="41">
        <f t="shared" si="5"/>
        <v>0</v>
      </c>
    </row>
    <row r="124" spans="1:9" x14ac:dyDescent="0.35">
      <c r="A124" s="60" t="s">
        <v>487</v>
      </c>
      <c r="B124" s="19">
        <f t="shared" si="6"/>
        <v>132114</v>
      </c>
      <c r="C124" s="51">
        <f>VLOOKUP(A124,'Other data'!A:J,9,TRUE)*10^6</f>
        <v>23207313000</v>
      </c>
      <c r="D124" s="43">
        <f>VLOOKUP(A124,'Other data'!A:J,10,TRUE)</f>
        <v>23.2</v>
      </c>
      <c r="E124" s="17">
        <f>VLOOKUP(A124,'Other data'!A:F,5,TRUE)*10^3</f>
        <v>95005240</v>
      </c>
      <c r="F124" s="17">
        <f>VLOOKUP(A124,'Other data'!A:F,4,TRUE)*10^3</f>
        <v>97366670</v>
      </c>
      <c r="G124" s="48">
        <f t="shared" si="7"/>
        <v>1.3207236873997432E-4</v>
      </c>
      <c r="H124" s="41">
        <f t="shared" si="4"/>
        <v>12547.567089509757</v>
      </c>
      <c r="I124" s="41">
        <f t="shared" si="5"/>
        <v>12859.446743223396</v>
      </c>
    </row>
    <row r="125" spans="1:9" x14ac:dyDescent="0.35">
      <c r="A125" s="60" t="s">
        <v>489</v>
      </c>
      <c r="B125" s="19">
        <v>0</v>
      </c>
      <c r="C125" s="51">
        <f>VLOOKUP(A125,'Other data'!A:J,9,TRUE)*10^6</f>
        <v>0</v>
      </c>
      <c r="D125" s="43">
        <f>VLOOKUP(A125,'Other data'!A:J,10,TRUE)</f>
        <v>0</v>
      </c>
      <c r="E125" s="17">
        <f>VLOOKUP(A125,'Other data'!A:F,5,TRUE)*10^3</f>
        <v>0</v>
      </c>
      <c r="F125" s="17">
        <f>VLOOKUP(A125,'Other data'!A:F,4,TRUE)*10^3</f>
        <v>0</v>
      </c>
      <c r="G125" s="48"/>
      <c r="H125" s="41">
        <f t="shared" si="4"/>
        <v>0</v>
      </c>
      <c r="I125" s="41">
        <f t="shared" si="5"/>
        <v>0</v>
      </c>
    </row>
    <row r="126" spans="1:9" x14ac:dyDescent="0.35">
      <c r="A126" s="60" t="s">
        <v>491</v>
      </c>
      <c r="B126" s="19">
        <f t="shared" si="6"/>
        <v>705354</v>
      </c>
      <c r="C126" s="51">
        <f>VLOOKUP(A126,'Other data'!A:J,9,TRUE)*10^6</f>
        <v>47109841600</v>
      </c>
      <c r="D126" s="43">
        <f>VLOOKUP(A126,'Other data'!A:J,10,TRUE)</f>
        <v>93.76</v>
      </c>
      <c r="E126" s="17">
        <f>VLOOKUP(A126,'Other data'!A:F,5,TRUE)*10^3</f>
        <v>19102000</v>
      </c>
      <c r="F126" s="17">
        <f>VLOOKUP(A126,'Other data'!A:F,4,TRUE)*10^3</f>
        <v>19102000</v>
      </c>
      <c r="G126" s="48">
        <f t="shared" si="7"/>
        <v>1.4038253747811372E-3</v>
      </c>
      <c r="H126" s="41">
        <f t="shared" si="4"/>
        <v>26815.87230906928</v>
      </c>
      <c r="I126" s="41">
        <f t="shared" si="5"/>
        <v>26815.87230906928</v>
      </c>
    </row>
    <row r="127" spans="1:9" x14ac:dyDescent="0.35">
      <c r="A127" s="59" t="s">
        <v>493</v>
      </c>
      <c r="B127" s="19">
        <f t="shared" si="6"/>
        <v>6633904</v>
      </c>
      <c r="C127" s="51">
        <f>VLOOKUP(A127,'Other data'!A:J,9,TRUE)*10^6</f>
        <v>6212073047.3560009</v>
      </c>
      <c r="D127" s="43">
        <f>VLOOKUP(A127,'Other data'!A:J,10,TRUE)</f>
        <v>7.9321558800000007</v>
      </c>
      <c r="E127" s="17">
        <f>VLOOKUP(A127,'Other data'!A:F,5,TRUE)*10^3</f>
        <v>2057232</v>
      </c>
      <c r="F127" s="17">
        <f>VLOOKUP(A127,'Other data'!A:F,4,TRUE)*10^3</f>
        <v>2057232</v>
      </c>
      <c r="G127" s="48">
        <f t="shared" si="7"/>
        <v>8.4707890940452293E-3</v>
      </c>
      <c r="H127" s="41">
        <f t="shared" si="4"/>
        <v>17426.378389520854</v>
      </c>
      <c r="I127" s="41">
        <f t="shared" si="5"/>
        <v>17426.378389520854</v>
      </c>
    </row>
    <row r="128" spans="1:9" x14ac:dyDescent="0.35">
      <c r="A128" s="60" t="s">
        <v>495</v>
      </c>
      <c r="B128" s="19">
        <f t="shared" si="6"/>
        <v>1232820</v>
      </c>
      <c r="C128" s="51">
        <f>VLOOKUP(A128,'Other data'!A:J,9,TRUE)*10^6</f>
        <v>65242200000</v>
      </c>
      <c r="D128" s="43">
        <f>VLOOKUP(A128,'Other data'!A:J,10,TRUE)</f>
        <v>32.9</v>
      </c>
      <c r="E128" s="17">
        <f>VLOOKUP(A128,'Other data'!A:F,5,TRUE)*10^3</f>
        <v>13871330.000000002</v>
      </c>
      <c r="F128" s="17">
        <f>VLOOKUP(A128,'Other data'!A:F,4,TRUE)*10^3</f>
        <v>35989330</v>
      </c>
      <c r="G128" s="48">
        <f t="shared" si="7"/>
        <v>6.2168010888657955E-4</v>
      </c>
      <c r="H128" s="41">
        <f t="shared" si="4"/>
        <v>8623.5299448016794</v>
      </c>
      <c r="I128" s="41">
        <f t="shared" si="5"/>
        <v>22373.850593155043</v>
      </c>
    </row>
    <row r="129" spans="1:9" x14ac:dyDescent="0.35">
      <c r="A129" s="59" t="s">
        <v>497</v>
      </c>
      <c r="B129" s="19">
        <f t="shared" si="6"/>
        <v>159030</v>
      </c>
      <c r="C129" s="51">
        <f>VLOOKUP(A129,'Other data'!A:J,9,TRUE)*10^6</f>
        <v>32190679522.112999</v>
      </c>
      <c r="D129" s="43">
        <f>VLOOKUP(A129,'Other data'!A:J,10,TRUE)</f>
        <v>24.145626399999998</v>
      </c>
      <c r="E129" s="17">
        <f>VLOOKUP(A129,'Other data'!A:F,5,TRUE)*10^3</f>
        <v>9573199.9999999963</v>
      </c>
      <c r="F129" s="17">
        <f>VLOOKUP(A129,'Other data'!A:F,4,TRUE)*10^3</f>
        <v>93398200</v>
      </c>
      <c r="G129" s="48">
        <f t="shared" si="7"/>
        <v>1.1928542744039439E-4</v>
      </c>
      <c r="H129" s="41">
        <f t="shared" si="4"/>
        <v>1141.9432539723832</v>
      </c>
      <c r="I129" s="41">
        <f t="shared" si="5"/>
        <v>11141.044209163443</v>
      </c>
    </row>
    <row r="130" spans="1:9" x14ac:dyDescent="0.35">
      <c r="A130" s="61" t="s">
        <v>499</v>
      </c>
      <c r="B130" s="19">
        <f t="shared" si="6"/>
        <v>495140</v>
      </c>
      <c r="C130" s="51">
        <f>VLOOKUP(A130,'Other data'!A:J,9,TRUE)*10^6</f>
        <v>64451914800</v>
      </c>
      <c r="D130" s="43">
        <f>VLOOKUP(A130,'Other data'!A:J,10,TRUE)</f>
        <v>70.11</v>
      </c>
      <c r="E130" s="17">
        <f>VLOOKUP(A130,'Other data'!A:F,5,TRUE)*10^3</f>
        <v>38700000</v>
      </c>
      <c r="F130" s="17">
        <f>VLOOKUP(A130,'Other data'!A:F,4,TRUE)*10^3</f>
        <v>62960000</v>
      </c>
      <c r="G130" s="48">
        <f t="shared" si="7"/>
        <v>5.3860720054200778E-4</v>
      </c>
      <c r="H130" s="41">
        <f t="shared" si="4"/>
        <v>20844.098660975702</v>
      </c>
      <c r="I130" s="41">
        <f t="shared" si="5"/>
        <v>33910.709346124808</v>
      </c>
    </row>
    <row r="132" spans="1:9" x14ac:dyDescent="0.35">
      <c r="E132" s="107">
        <f>SUM(E2:E130)</f>
        <v>1912403892</v>
      </c>
      <c r="F132" s="107">
        <f t="shared" ref="F132:I132" si="8">SUM(F2:F130)</f>
        <v>10037135974</v>
      </c>
      <c r="G132" s="107"/>
      <c r="H132" s="106">
        <f t="shared" si="8"/>
        <v>6338813.3846250046</v>
      </c>
      <c r="I132" s="106">
        <f t="shared" si="8"/>
        <v>65168293.826532736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o J I a W X 3 d 9 2 K k A A A A 9 g A A A B I A H A B D b 2 5 m a W c v U G F j a 2 F n Z S 5 4 b W w g o h g A K K A U A A A A A A A A A A A A A A A A A A A A A A A A A A A A h Y 9 N C s I w G E S v U r J v / o o g J U 2 R b i 0 I g r g N a a z B 9 q s 0 q e n d X H g k r 2 B F q + 5 c z p u 3 m L l f b y I f 2 y a 6 m N 7 Z D j L E M E W R A d 1 V F u o M D f 4 Q L 1 E u x U b p k 6 p N N M n g 0 t F V G T p 6 f 0 4 J C S H g k O C u r w m n l J F 9 u d 7 q o 2 k V + s j 2 v x x b c F 6 B N k i K 3 W u M 5 J g l D C 8 o x 1 S Q G Y r S w l f g 0 9 5 n + w N F M T R + 6 I 0 0 E B c r Q e Y o y P u D f A B Q S w M E F A A C A A g A o J I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S G l l E 0 5 T Z j Q I A A G k R A A A T A B w A R m 9 y b X V s Y X M v U 2 V j d G l v b j E u b S C i G A A o o B Q A A A A A A A A A A A A A A A A A A A A A A A A A A A D t V 1 1 v 2 j A U f U f i P 3 j p S y J l C J u W w r p N 2 o B q e 9 g 6 l U 5 7 W C Z k g l U i H J v F S U u F + t / n J D C b m 4 E G + 5 C m w Q v 3 3 p i c 4 / t x b B Q L 0 0 g K N C y / 8 U W 9 V q + p K U 3 Y B J 0 4 H 7 I x j 0 I 0 + J p F 6 c M I D f O 4 Q m 8 Y n / i I N H H n K W m S F n J f U z F T i I o J e q U U S 9 E 7 K u g t S 5 S H F l w t H P Q C c Z b W a 0 h / h j J L Q q Y j g 0 X I e O O T T G Z j K W f u Z c R Z o y d F y k S q X K f 3 L P i o 9 B s C e p v c 8 + B K s H 4 S 3 b G g L 8 M s z p c E l 5 G g I t Q s B 3 G k l K a u g l 9 l 2 y j Y e j 4 S G e c + S p O M e X 5 J + 8 Q Z L O b 6 J x q v T 1 O a b + m G j j X l M l z Y P c m z W L j l D n 3 k F A t 9 t H T K B 1 j b K 5 M Y s 2 X M U 2 O e G b N t z H N j d o z Z N S Z u W r a F h y 1 A b C F i C x J b m N g C x R Y q t m C x h U s s X G L v 0 8 I l F i 6 x c I m F S 9 r O Y 5 6 w P H M N K 2 u W T 4 D f A v 4 p 8 M + A 3 w b + O f A 7 w O 8 C v 0 y x H Y A M M a S I I U c M S W L I E k O a G P L E k C i G T A l k S i q 5 h E w J Z E o g U w K Z 5 i U z Q 3 L N Y n m n Z + Q q n b I E l S u U G Z Y h 4 1 p m V m E X z p S / d N 7 T m F U K 9 u j V a 5 H Y D f E H Z A u 5 x D t K 1 1 G 6 9 p O u Y 8 L 2 S J h p U T 1 D K c u H 9 1 r e V w Q j j 1 X V A j E a T p H 7 e U X x C 3 r + s u h + r y p H F S E q H x g h 2 o T 3 l / 9 r 5 v G W 1 M N E r p J f y I w t z u B l m 6 q s J V J J H k 1 o y i Y 9 G e t i P u S V / L t 3 x C 0 k d u r n e v c 3 c g 7 7 c x b N 1 6 q J 9 + v m y k u / N / T b l M V F N 2 9 k z C l k f 8 v D J 4 O F B h S U 5 3 s Z 4 Z 1 r r V 2 P y l 0 f c F J U R u Z 4 Z h w 0 i M a 2 c I m F S 7 r H K 7 F V p H / k S g w C k C m B T P M q H 3 B s V e 7 P x 6 7 4 L V 3 x M / W q N M G P / 6 a s a 3 j x D V B L A Q I t A B Q A A g A I A K C S G l l 9 3 f d i p A A A A P Y A A A A S A A A A A A A A A A A A A A A A A A A A A A B D b 2 5 m a W c v U G F j a 2 F n Z S 5 4 b W x Q S w E C L Q A U A A I A C A C g k h p Z D 8 r p q 6 Q A A A D p A A A A E w A A A A A A A A A A A A A A A A D w A A A A W 0 N v b n R l b n R f V H l w Z X N d L n h t b F B L A Q I t A B Q A A g A I A K C S G l l E 0 5 T Z j Q I A A G k R A A A T A A A A A A A A A A A A A A A A A O E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y A A A A A A A A J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1 Y m x p Y y U y M E V x d W l 0 e V 8 l M j B T a G F y Z X M l M j B I Z W x k J T J D J T I w M j A x O C 0 y M D I z J T I w K E J h b m t z J T I w Y W 5 k J T I w Q X N z Z X Q l M j B N Y W 5 h Z 2 V y c y k l M j B 4 b H N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V k M j k 0 N T g t N m V h O S 0 0 M m J h L W E y Y W E t Y 2 M w N j I z O D A z Y T I 0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Q 2 9 1 b n Q i I F Z h b H V l P S J s N j A 0 N S I g L z 4 8 R W 5 0 c n k g V H l w Z T 0 i U m V j b 3 Z l c n l U Y X J n Z X R T a G V l d C I g V m F s d W U 9 I n N S Q k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I z O j M 4 L j A 0 N D g z N D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0 R h d G E u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Y m x p Y y B F c X V p d H l f I F N o Y X J l c y B I Z W x k L C A y M D E 4 L T I w M j M g K E J h b m t z I G F u Z C B B c 3 N l d C B N Y W 5 h Z 2 V y c y k g e G x z e C 9 T b 3 V y Y 2 U u e 0 5 h b W U s M H 0 m c X V v d D s s J n F 1 b 3 Q 7 U 2 V j d G l v b j E v U H V i b G l j I E V x d W l 0 e V 8 g U 2 h h c m V z I E h l b G Q s I D I w M T g t M j A y M y A o Q m F u a 3 M g Y W 5 k I E F z c 2 V 0 I E 1 h b m F n Z X J z K S B 4 b H N 4 L 0 V 4 c G F u Z G V k I E R h d G E u e 0 R h d G E u Q 2 9 s d W 1 u N i w 2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W J s a W M g R X F 1 a X R 5 X y B T a G F y Z X M g S G V s Z C w g M j A x O C 0 y M D I z I C h C Y W 5 r c y B h b m Q g Q X N z Z X Q g T W F u Y W d l c n M p I H h s c 3 g v U 2 9 1 c m N l L n t O Y W 1 l L D B 9 J n F 1 b 3 Q 7 L C Z x d W 9 0 O 1 N l Y 3 R p b 2 4 x L 1 B 1 Y m x p Y y B F c X V p d H l f I F N o Y X J l c y B I Z W x k L C A y M D E 4 L T I w M j M g K E J h b m t z I G F u Z C B B c 3 N l d C B N Y W 5 h Z 2 V y c y k g e G x z e C 9 F e H B h b m R l Z C B E Y X R h L n t E Y X R h L k N v b H V t b j Y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Q d W J s a W M l M j B F c X V p d H l f J T I w U 2 h h c m V z J T I w S G V s Z C U y Q y U y M D I w M T g t M j A y M y U y M C h C Y W 5 r c y U y M G F u Z C U y M E F z c 2 V 0 J T I w T W F u Y W d l c n M p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F c X V p d H l f J T I w U 2 h h c m V z J T I w S G V s Z C U y Q y U y M D I w M T g t M j A y M y U y M C h C Y W 5 r c y U y M G F u Z C U y M E F z c 2 V 0 J T I w T W F u Y W d l c n M p J T I w e G x z e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F c X V p d H l f J T I w U 2 h h c m V z J T I w S G V s Z C U y Q y U y M D I w M T g t M j A y M y U y M C h C Y W 5 r c y U y M G F u Z C U y M E F z c 2 V 0 J T I w T W F u Y W d l c n M p J T I w e G x z e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R X F 1 a X R 5 X y U y M F N o Y X J l c y U y M E h l b G Q l M k M l M j A y M D E 4 L T I w M j M l M j A o Q m F u a 3 M l M j B h b m Q l M j B B c 3 N l d C U y M E 1 h b m F n Z X J z K S U y M H h s c 3 g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k 4 N W Y 3 O C 0 1 Y W E 3 L T Q y M z E t Y j U 2 Z C 1 l M G R i N W I 3 M 2 N k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N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I w O j A 2 O j A z L j U 0 M z Y x O T B a I i A v P j x F b n R y e S B U e X B l P S J G a W x s Q 2 9 s d W 1 u V H l w Z X M i I F Z h b H V l P S J z Q m d B Q U F B Q U F B Q U F H Q m d F P S I g L z 4 8 R W 5 0 c n k g V H l w Z T 0 i R m l s b E N v b H V t b k 5 h b W V z I i B W Y W x 1 Z T 0 i c 1 s m c X V v d D t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S X R l b S Z x d W 9 0 O y w m c X V v d D t L a W 5 k J n F 1 b 3 Q 7 L C Z x d W 9 0 O 0 h p Z G R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M g R X F 1 a X R 5 X y B T a G F y Z X M g S G V s Z C w g M j A x O C 0 y M D I z I C h C Y W 5 r c y B h b m Q g Q X N z Z X Q g T W F u Y W d l c n M p I H h s c 3 g g K D I p L 1 N v d X J j Z S 5 7 T m F t Z S w w f S Z x d W 9 0 O y w m c X V v d D t T Z W N 0 a W 9 u M S 9 Q d W J s a W M g R X F 1 a X R 5 X y B T a G F y Z X M g S G V s Z C w g M j A x O C 0 y M D I z I C h C Y W 5 r c y B h b m Q g Q X N z Z X Q g T W F u Y W d l c n M p I H h s c 3 g g K D I p L 0 V 4 c G F u Z G V k I E R h d G E u e 0 N v b H V t b j E s M X 0 m c X V v d D s s J n F 1 b 3 Q 7 U 2 V j d G l v b j E v U H V i b G l j I E V x d W l 0 e V 8 g U 2 h h c m V z I E h l b G Q s I D I w M T g t M j A y M y A o Q m F u a 3 M g Y W 5 k I E F z c 2 V 0 I E 1 h b m F n Z X J z K S B 4 b H N 4 I C g y K S 9 F e H B h b m R l Z C B E Y X R h L n t D b 2 x 1 b W 4 y L D J 9 J n F 1 b 3 Q 7 L C Z x d W 9 0 O 1 N l Y 3 R p b 2 4 x L 1 B 1 Y m x p Y y B F c X V p d H l f I F N o Y X J l c y B I Z W x k L C A y M D E 4 L T I w M j M g K E J h b m t z I G F u Z C B B c 3 N l d C B N Y W 5 h Z 2 V y c y k g e G x z e C A o M i k v R X h w Y W 5 k Z W Q g R G F 0 Y S 5 7 Q 2 9 s d W 1 u M y w z f S Z x d W 9 0 O y w m c X V v d D t T Z W N 0 a W 9 u M S 9 Q d W J s a W M g R X F 1 a X R 5 X y B T a G F y Z X M g S G V s Z C w g M j A x O C 0 y M D I z I C h C Y W 5 r c y B h b m Q g Q X N z Z X Q g T W F u Y W d l c n M p I H h s c 3 g g K D I p L 0 V 4 c G F u Z G V k I E R h d G E u e 0 N v b H V t b j Q s N H 0 m c X V v d D s s J n F 1 b 3 Q 7 U 2 V j d G l v b j E v U H V i b G l j I E V x d W l 0 e V 8 g U 2 h h c m V z I E h l b G Q s I D I w M T g t M j A y M y A o Q m F u a 3 M g Y W 5 k I E F z c 2 V 0 I E 1 h b m F n Z X J z K S B 4 b H N 4 I C g y K S 9 F e H B h b m R l Z C B E Y X R h L n t D b 2 x 1 b W 4 1 L D V 9 J n F 1 b 3 Q 7 L C Z x d W 9 0 O 1 N l Y 3 R p b 2 4 x L 1 B 1 Y m x p Y y B F c X V p d H l f I F N o Y X J l c y B I Z W x k L C A y M D E 4 L T I w M j M g K E J h b m t z I G F u Z C B B c 3 N l d C B N Y W 5 h Z 2 V y c y k g e G x z e C A o M i k v R X h w Y W 5 k Z W Q g R G F 0 Y S 5 7 Q 2 9 s d W 1 u N i w 2 f S Z x d W 9 0 O y w m c X V v d D t T Z W N 0 a W 9 u M S 9 Q d W J s a W M g R X F 1 a X R 5 X y B T a G F y Z X M g S G V s Z C w g M j A x O C 0 y M D I z I C h C Y W 5 r c y B h b m Q g Q X N z Z X Q g T W F u Y W d l c n M p I H h s c 3 g g K D I p L 0 V 4 c G F u Z G V k I E R h d G E u e 0 N v b H V t b j c s N 3 0 m c X V v d D s s J n F 1 b 3 Q 7 U 2 V j d G l v b j E v U H V i b G l j I E V x d W l 0 e V 8 g U 2 h h c m V z I E h l b G Q s I D I w M T g t M j A y M y A o Q m F u a 3 M g Y W 5 k I E F z c 2 V 0 I E 1 h b m F n Z X J z K S B 4 b H N 4 I C g y K S 9 T b 3 V y Y 2 U u e 0 l 0 Z W 0 s M n 0 m c X V v d D s s J n F 1 b 3 Q 7 U 2 V j d G l v b j E v U H V i b G l j I E V x d W l 0 e V 8 g U 2 h h c m V z I E h l b G Q s I D I w M T g t M j A y M y A o Q m F u a 3 M g Y W 5 k I E F z c 2 V 0 I E 1 h b m F n Z X J z K S B 4 b H N 4 I C g y K S 9 T b 3 V y Y 2 U u e 0 t p b m Q s M 3 0 m c X V v d D s s J n F 1 b 3 Q 7 U 2 V j d G l v b j E v U H V i b G l j I E V x d W l 0 e V 8 g U 2 h h c m V z I E h l b G Q s I D I w M T g t M j A y M y A o Q m F u a 3 M g Y W 5 k I E F z c 2 V 0 I E 1 h b m F n Z X J z K S B 4 b H N 4 I C g y K S 9 T b 3 V y Y 2 U u e 0 h p Z G R l b i w 0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H V i b G l j I E V x d W l 0 e V 8 g U 2 h h c m V z I E h l b G Q s I D I w M T g t M j A y M y A o Q m F u a 3 M g Y W 5 k I E F z c 2 V 0 I E 1 h b m F n Z X J z K S B 4 b H N 4 I C g y K S 9 T b 3 V y Y 2 U u e 0 5 h b W U s M H 0 m c X V v d D s s J n F 1 b 3 Q 7 U 2 V j d G l v b j E v U H V i b G l j I E V x d W l 0 e V 8 g U 2 h h c m V z I E h l b G Q s I D I w M T g t M j A y M y A o Q m F u a 3 M g Y W 5 k I E F z c 2 V 0 I E 1 h b m F n Z X J z K S B 4 b H N 4 I C g y K S 9 F e H B h b m R l Z C B E Y X R h L n t D b 2 x 1 b W 4 x L D F 9 J n F 1 b 3 Q 7 L C Z x d W 9 0 O 1 N l Y 3 R p b 2 4 x L 1 B 1 Y m x p Y y B F c X V p d H l f I F N o Y X J l c y B I Z W x k L C A y M D E 4 L T I w M j M g K E J h b m t z I G F u Z C B B c 3 N l d C B N Y W 5 h Z 2 V y c y k g e G x z e C A o M i k v R X h w Y W 5 k Z W Q g R G F 0 Y S 5 7 Q 2 9 s d W 1 u M i w y f S Z x d W 9 0 O y w m c X V v d D t T Z W N 0 a W 9 u M S 9 Q d W J s a W M g R X F 1 a X R 5 X y B T a G F y Z X M g S G V s Z C w g M j A x O C 0 y M D I z I C h C Y W 5 r c y B h b m Q g Q X N z Z X Q g T W F u Y W d l c n M p I H h s c 3 g g K D I p L 0 V 4 c G F u Z G V k I E R h d G E u e 0 N v b H V t b j M s M 3 0 m c X V v d D s s J n F 1 b 3 Q 7 U 2 V j d G l v b j E v U H V i b G l j I E V x d W l 0 e V 8 g U 2 h h c m V z I E h l b G Q s I D I w M T g t M j A y M y A o Q m F u a 3 M g Y W 5 k I E F z c 2 V 0 I E 1 h b m F n Z X J z K S B 4 b H N 4 I C g y K S 9 F e H B h b m R l Z C B E Y X R h L n t D b 2 x 1 b W 4 0 L D R 9 J n F 1 b 3 Q 7 L C Z x d W 9 0 O 1 N l Y 3 R p b 2 4 x L 1 B 1 Y m x p Y y B F c X V p d H l f I F N o Y X J l c y B I Z W x k L C A y M D E 4 L T I w M j M g K E J h b m t z I G F u Z C B B c 3 N l d C B N Y W 5 h Z 2 V y c y k g e G x z e C A o M i k v R X h w Y W 5 k Z W Q g R G F 0 Y S 5 7 Q 2 9 s d W 1 u N S w 1 f S Z x d W 9 0 O y w m c X V v d D t T Z W N 0 a W 9 u M S 9 Q d W J s a W M g R X F 1 a X R 5 X y B T a G F y Z X M g S G V s Z C w g M j A x O C 0 y M D I z I C h C Y W 5 r c y B h b m Q g Q X N z Z X Q g T W F u Y W d l c n M p I H h s c 3 g g K D I p L 0 V 4 c G F u Z G V k I E R h d G E u e 0 N v b H V t b j Y s N n 0 m c X V v d D s s J n F 1 b 3 Q 7 U 2 V j d G l v b j E v U H V i b G l j I E V x d W l 0 e V 8 g U 2 h h c m V z I E h l b G Q s I D I w M T g t M j A y M y A o Q m F u a 3 M g Y W 5 k I E F z c 2 V 0 I E 1 h b m F n Z X J z K S B 4 b H N 4 I C g y K S 9 F e H B h b m R l Z C B E Y X R h L n t D b 2 x 1 b W 4 3 L D d 9 J n F 1 b 3 Q 7 L C Z x d W 9 0 O 1 N l Y 3 R p b 2 4 x L 1 B 1 Y m x p Y y B F c X V p d H l f I F N o Y X J l c y B I Z W x k L C A y M D E 4 L T I w M j M g K E J h b m t z I G F u Z C B B c 3 N l d C B N Y W 5 h Z 2 V y c y k g e G x z e C A o M i k v U 2 9 1 c m N l L n t J d G V t L D J 9 J n F 1 b 3 Q 7 L C Z x d W 9 0 O 1 N l Y 3 R p b 2 4 x L 1 B 1 Y m x p Y y B F c X V p d H l f I F N o Y X J l c y B I Z W x k L C A y M D E 4 L T I w M j M g K E J h b m t z I G F u Z C B B c 3 N l d C B N Y W 5 h Z 2 V y c y k g e G x z e C A o M i k v U 2 9 1 c m N l L n t L a W 5 k L D N 9 J n F 1 b 3 Q 7 L C Z x d W 9 0 O 1 N l Y 3 R p b 2 4 x L 1 B 1 Y m x p Y y B F c X V p d H l f I F N o Y X J l c y B I Z W x k L C A y M D E 4 L T I w M j M g K E J h b m t z I G F u Z C B B c 3 N l d C B N Y W 5 h Z 2 V y c y k g e G x z e C A o M i k v U 2 9 1 c m N l L n t I a W R k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E V x d W l 0 e V 8 l M j B T a G F y Z X M l M j B I Z W x k J T J D J T I w M j A x O C 0 y M D I z J T I w K E J h b m t z J T I w Y W 5 k J T I w Q X N z Z X Q l M j B N Y W 5 h Z 2 V y c y k l M j B 4 b H N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E V x d W l 0 e V 8 l M j B T a G F y Z X M l M j B I Z W x k J T J D J T I w M j A x O C 0 y M D I z J T I w K E J h b m t z J T I w Y W 5 k J T I w Q X N z Z X Q l M j B N Y W 5 h Z 2 V y c y k l M j B 4 b H N 4 J T I w K D I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E V x d W l 0 e V 8 l M j B T a G F y Z X M l M j B I Z W x k J T J D J T I w M j A x O C 0 y M D I z J T I w K E J h b m t z J T I w Y W 5 k J T I w Q X N z Z X Q l M j B N Y W 5 h Z 2 V y c y k l M j B 4 b H N 4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E V x d W l 0 e V 8 l M j B T a G F y Z X M l M j B I Z W x k J T J D J T I w M j A x O C 0 y M D I z J T I w K E J h b m t z J T I w Y W 5 k J T I w Q X N z Z X Q l M j B N Y W 5 h Z 2 V y c y k l M j B 4 b H N 4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R X F 1 a X R 5 X y U y M F N o Y X J l c y U y M E h l b G Q l M k M l M j A y M D E 4 L T I w M j M l M j A o Q m F u a 3 M l M j B h b m Q l M j B B c 3 N l d C U y M E 1 h b m F n Z X J z K S U y M H h s c 3 g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N v b X B h b n l E Y X R h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W Q 1 N m R k L T c 2 N j U t N D Q x N i 0 4 N D Y 3 L T E 3 N m Q x N z h j M z Q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3 R o Z X I g Z G F 0 Y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D b 2 5 z b 2 x p Z G F 0 Z W R D b 2 1 w Y W 5 5 R G F 0 Y V 9 4 b H N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y M j o y M T o w M C 4 2 N z g y M z A x W i I g L z 4 8 R W 5 0 c n k g V H l w Z T 0 i R m l s b E N v b H V t b l R 5 c G V z I i B W Y W x 1 Z T 0 i c 0 J n Q U F B Q U F B Q U F Z R 0 F R P T 0 i I C 8 + P E V u d H J 5 I F R 5 c G U 9 I k Z p b G x D b 2 x 1 b W 5 O Y W 1 l c y I g V m F s d W U 9 I n N b J n F 1 b 3 Q 7 T m F t Z S Z x d W 9 0 O y w m c X V v d D t E Y X R h L k N v b H V t b j E m c X V v d D s s J n F 1 b 3 Q 7 R G F 0 Y S 5 D b 2 x 1 b W 4 y M S Z x d W 9 0 O y w m c X V v d D t E Y X R h L k N v b H V t b j I y J n F 1 b 3 Q 7 L C Z x d W 9 0 O 0 R h d G E u Q 2 9 s d W 1 u M j M m c X V v d D s s J n F 1 b 3 Q 7 R G F 0 Y S 5 D b 2 x 1 b W 4 y N C Z x d W 9 0 O y w m c X V v d D t E Y X R h L k N v b H V t b j I 2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Q 2 9 t c G F u e U R h d G E g e G x z e C 9 B d X R v U m V t b 3 Z l Z E N v b H V t b n M x L n t O Y W 1 l L D B 9 J n F 1 b 3 Q 7 L C Z x d W 9 0 O 1 N l Y 3 R p b 2 4 x L 0 N v b n N v b G l k Y X R l Z E N v b X B h b n l E Y X R h I H h s c 3 g v Q X V 0 b 1 J l b W 9 2 Z W R D b 2 x 1 b W 5 z M S 5 7 R G F 0 Y S 5 D b 2 x 1 b W 4 x L D F 9 J n F 1 b 3 Q 7 L C Z x d W 9 0 O 1 N l Y 3 R p b 2 4 x L 0 N v b n N v b G l k Y X R l Z E N v b X B h b n l E Y X R h I H h s c 3 g v Q X V 0 b 1 J l b W 9 2 Z W R D b 2 x 1 b W 5 z M S 5 7 R G F 0 Y S 5 D b 2 x 1 b W 4 y M S w y f S Z x d W 9 0 O y w m c X V v d D t T Z W N 0 a W 9 u M S 9 D b 2 5 z b 2 x p Z G F 0 Z W R D b 2 1 w Y W 5 5 R G F 0 Y S B 4 b H N 4 L 0 F 1 d G 9 S Z W 1 v d m V k Q 2 9 s d W 1 u c z E u e 0 R h d G E u Q 2 9 s d W 1 u M j I s M 3 0 m c X V v d D s s J n F 1 b 3 Q 7 U 2 V j d G l v b j E v Q 2 9 u c 2 9 s a W R h d G V k Q 2 9 t c G F u e U R h d G E g e G x z e C 9 B d X R v U m V t b 3 Z l Z E N v b H V t b n M x L n t E Y X R h L k N v b H V t b j I z L D R 9 J n F 1 b 3 Q 7 L C Z x d W 9 0 O 1 N l Y 3 R p b 2 4 x L 0 N v b n N v b G l k Y X R l Z E N v b X B h b n l E Y X R h I H h s c 3 g v Q X V 0 b 1 J l b W 9 2 Z W R D b 2 x 1 b W 5 z M S 5 7 R G F 0 Y S 5 D b 2 x 1 b W 4 y N C w 1 f S Z x d W 9 0 O y w m c X V v d D t T Z W N 0 a W 9 u M S 9 D b 2 5 z b 2 x p Z G F 0 Z W R D b 2 1 w Y W 5 5 R G F 0 Y S B 4 b H N 4 L 0 F 1 d G 9 S Z W 1 v d m V k Q 2 9 s d W 1 u c z E u e 0 R h d G E u Q 2 9 s d W 1 u M j Y s N n 0 m c X V v d D s s J n F 1 b 3 Q 7 U 2 V j d G l v b j E v Q 2 9 u c 2 9 s a W R h d G V k Q 2 9 t c G F u e U R h d G E g e G x z e C 9 B d X R v U m V t b 3 Z l Z E N v b H V t b n M x L n t J d G V t L D d 9 J n F 1 b 3 Q 7 L C Z x d W 9 0 O 1 N l Y 3 R p b 2 4 x L 0 N v b n N v b G l k Y X R l Z E N v b X B h b n l E Y X R h I H h s c 3 g v Q X V 0 b 1 J l b W 9 2 Z W R D b 2 x 1 b W 5 z M S 5 7 S 2 l u Z C w 4 f S Z x d W 9 0 O y w m c X V v d D t T Z W N 0 a W 9 u M S 9 D b 2 5 z b 2 x p Z G F 0 Z W R D b 2 1 w Y W 5 5 R G F 0 Y S B 4 b H N 4 L 0 F 1 d G 9 S Z W 1 v d m V k Q 2 9 s d W 1 u c z E u e 0 h p Z G R l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c 2 9 s a W R h d G V k Q 2 9 t c G F u e U R h d G E g e G x z e C 9 B d X R v U m V t b 3 Z l Z E N v b H V t b n M x L n t O Y W 1 l L D B 9 J n F 1 b 3 Q 7 L C Z x d W 9 0 O 1 N l Y 3 R p b 2 4 x L 0 N v b n N v b G l k Y X R l Z E N v b X B h b n l E Y X R h I H h s c 3 g v Q X V 0 b 1 J l b W 9 2 Z W R D b 2 x 1 b W 5 z M S 5 7 R G F 0 Y S 5 D b 2 x 1 b W 4 x L D F 9 J n F 1 b 3 Q 7 L C Z x d W 9 0 O 1 N l Y 3 R p b 2 4 x L 0 N v b n N v b G l k Y X R l Z E N v b X B h b n l E Y X R h I H h s c 3 g v Q X V 0 b 1 J l b W 9 2 Z W R D b 2 x 1 b W 5 z M S 5 7 R G F 0 Y S 5 D b 2 x 1 b W 4 y M S w y f S Z x d W 9 0 O y w m c X V v d D t T Z W N 0 a W 9 u M S 9 D b 2 5 z b 2 x p Z G F 0 Z W R D b 2 1 w Y W 5 5 R G F 0 Y S B 4 b H N 4 L 0 F 1 d G 9 S Z W 1 v d m V k Q 2 9 s d W 1 u c z E u e 0 R h d G E u Q 2 9 s d W 1 u M j I s M 3 0 m c X V v d D s s J n F 1 b 3 Q 7 U 2 V j d G l v b j E v Q 2 9 u c 2 9 s a W R h d G V k Q 2 9 t c G F u e U R h d G E g e G x z e C 9 B d X R v U m V t b 3 Z l Z E N v b H V t b n M x L n t E Y X R h L k N v b H V t b j I z L D R 9 J n F 1 b 3 Q 7 L C Z x d W 9 0 O 1 N l Y 3 R p b 2 4 x L 0 N v b n N v b G l k Y X R l Z E N v b X B h b n l E Y X R h I H h s c 3 g v Q X V 0 b 1 J l b W 9 2 Z W R D b 2 x 1 b W 5 z M S 5 7 R G F 0 Y S 5 D b 2 x 1 b W 4 y N C w 1 f S Z x d W 9 0 O y w m c X V v d D t T Z W N 0 a W 9 u M S 9 D b 2 5 z b 2 x p Z G F 0 Z W R D b 2 1 w Y W 5 5 R G F 0 Y S B 4 b H N 4 L 0 F 1 d G 9 S Z W 1 v d m V k Q 2 9 s d W 1 u c z E u e 0 R h d G E u Q 2 9 s d W 1 u M j Y s N n 0 m c X V v d D s s J n F 1 b 3 Q 7 U 2 V j d G l v b j E v Q 2 9 u c 2 9 s a W R h d G V k Q 2 9 t c G F u e U R h d G E g e G x z e C 9 B d X R v U m V t b 3 Z l Z E N v b H V t b n M x L n t J d G V t L D d 9 J n F 1 b 3 Q 7 L C Z x d W 9 0 O 1 N l Y 3 R p b 2 4 x L 0 N v b n N v b G l k Y X R l Z E N v b X B h b n l E Y X R h I H h s c 3 g v Q X V 0 b 1 J l b W 9 2 Z W R D b 2 x 1 b W 5 z M S 5 7 S 2 l u Z C w 4 f S Z x d W 9 0 O y w m c X V v d D t T Z W N 0 a W 9 u M S 9 D b 2 5 z b 2 x p Z G F 0 Z W R D b 2 1 w Y W 5 5 R G F 0 Y S B 4 b H N 4 L 0 F 1 d G 9 S Z W 1 v d m V k Q 2 9 s d W 1 u c z E u e 0 h p Z G R l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d G V k Q 2 9 t c G F u e U R h d G E l M j B 4 b H N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N v b X B h b n l E Y X R h J T I w e G x z e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N v b X B h b n l E Y X R h J T I w e G x z e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R D b 2 1 w Y W 5 5 R G F 0 Y S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Q 2 9 t c G F u e U R h d G E l M j B 4 b H N 4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y y d y g c l 5 M h I C A 6 A e q I H 4 A A A A A A g A A A A A A E G Y A A A A B A A A g A A A A + 2 p t 8 4 f J 6 p O W r g n x P T g 9 o N w D s k t G 5 F 6 y S J 2 1 Q Q A j p v w A A A A A D o A A A A A C A A A g A A A A 9 R T 3 Q B k 5 3 k M x h e t L C 9 d i 5 w R r I f P F g a j 7 s O V i 5 z X m Y b N Q A A A A u n B Y S p X z d M Z Q g f t x q 9 O 6 x K U h R A P i D h P U f t m l U a n 1 Y t y U l D E U m I a 5 p x f C o U A d Y Q p Y 2 H z f 6 6 T 3 C h A f A L o 5 s x r m 6 g k n Z F x 7 H z j D b g 6 c M F l o W b x A A A A A L k I d E f l J f g I I L 8 G i T x 2 H R l 4 r j / V A r e 6 x Q O P 4 F T y J / q T 0 5 o 1 c i x Z E 9 2 V 7 H k r K 6 R S 8 b E R G h f Y Y k b O s I f A t c W X 0 O g = = < / D a t a M a s h u p > 
</file>

<file path=customXml/itemProps1.xml><?xml version="1.0" encoding="utf-8"?>
<ds:datastoreItem xmlns:ds="http://schemas.openxmlformats.org/officeDocument/2006/customXml" ds:itemID="{3014AA4E-61F4-415B-B9E0-7E62ACA7C5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Consol</vt:lpstr>
      <vt:lpstr>Other data</vt:lpstr>
      <vt:lpstr>Closing Price</vt:lpstr>
      <vt:lpstr>Price</vt:lpstr>
      <vt:lpstr>RBC</vt:lpstr>
      <vt:lpstr>CIBC</vt:lpstr>
      <vt:lpstr>BMO</vt:lpstr>
      <vt:lpstr>ScotiaBank</vt:lpstr>
      <vt:lpstr>TD</vt:lpstr>
      <vt:lpstr>NBC</vt:lpstr>
      <vt:lpstr>Sun Life Financial</vt:lpstr>
      <vt:lpstr>Fairfax </vt:lpstr>
      <vt:lpstr>Power Corporation of Canada</vt:lpstr>
      <vt:lpstr>Brookfield</vt:lpstr>
      <vt:lpstr>Manulife Financial</vt:lpstr>
      <vt:lpstr>Intact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Agarwal</dc:creator>
  <cp:lastModifiedBy>Aditi Agarwal</cp:lastModifiedBy>
  <dcterms:created xsi:type="dcterms:W3CDTF">2015-06-05T18:17:20Z</dcterms:created>
  <dcterms:modified xsi:type="dcterms:W3CDTF">2024-09-23T23:23:12Z</dcterms:modified>
</cp:coreProperties>
</file>