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c07fdf382d7187e/Documents/Financed Emissions/"/>
    </mc:Choice>
  </mc:AlternateContent>
  <xr:revisionPtr revIDLastSave="2317" documentId="11_F25DC773A252ABDACC104893D11A4BE45ADE58EE" xr6:coauthVersionLast="47" xr6:coauthVersionMax="47" xr10:uidLastSave="{F5D29BF2-6E01-42A3-84DB-F5BFC9BBC493}"/>
  <bookViews>
    <workbookView xWindow="28680" yWindow="-120" windowWidth="29040" windowHeight="15720" activeTab="12" xr2:uid="{00000000-000D-0000-FFFF-FFFF00000000}"/>
  </bookViews>
  <sheets>
    <sheet name="Pivot Copy" sheetId="1" r:id="rId1"/>
    <sheet name="Consol data" sheetId="8" r:id="rId2"/>
    <sheet name="OTPP Data" sheetId="9" r:id="rId3"/>
    <sheet name="OTPP" sheetId="7" r:id="rId4"/>
    <sheet name="OPTrust Data" sheetId="10" r:id="rId5"/>
    <sheet name="OMERS Data" sheetId="11" r:id="rId6"/>
    <sheet name="OMERS" sheetId="5" r:id="rId7"/>
    <sheet name="IMCO Sheet" sheetId="12" r:id="rId8"/>
    <sheet name="IMCO" sheetId="4" r:id="rId9"/>
    <sheet name="HOOPP Data" sheetId="13" r:id="rId10"/>
    <sheet name="HOOPP" sheetId="3" r:id="rId11"/>
    <sheet name="CPPIB Data" sheetId="14" r:id="rId12"/>
    <sheet name="CPPIB" sheetId="2" r:id="rId13"/>
  </sheets>
  <definedNames>
    <definedName name="_xlnm._FilterDatabase" localSheetId="1" hidden="1">'Consol data'!$G$1:$G$157</definedName>
    <definedName name="_xlnm._FilterDatabase" localSheetId="3" hidden="1">OTPP!$B$1:$B$135</definedName>
    <definedName name="ExternalData_1" localSheetId="11" hidden="1">'CPPIB Data'!$A$4:$C$1167</definedName>
    <definedName name="ExternalData_1" localSheetId="9" hidden="1">'HOOPP Data'!$A$3:$C$1393</definedName>
    <definedName name="ExternalData_1" localSheetId="7" hidden="1">'IMCO Sheet'!$A$3:$C$212</definedName>
    <definedName name="ExternalData_1" localSheetId="5" hidden="1">'OMERS Data'!$A$4:$C$374</definedName>
    <definedName name="ExternalData_1" localSheetId="2" hidden="1">'OTPP Data'!$A$5:$E$508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D2" i="4"/>
  <c r="D3" i="5"/>
  <c r="D11" i="5"/>
  <c r="D17" i="5"/>
  <c r="D18" i="5"/>
  <c r="D19" i="5"/>
  <c r="D25" i="5"/>
  <c r="D27" i="5"/>
  <c r="D35" i="5"/>
  <c r="D41" i="5"/>
  <c r="D42" i="5"/>
  <c r="D43" i="5"/>
  <c r="D51" i="5"/>
  <c r="D57" i="5"/>
  <c r="D58" i="5"/>
  <c r="D59" i="5"/>
  <c r="D65" i="5"/>
  <c r="D66" i="5"/>
  <c r="D67" i="5"/>
  <c r="D75" i="5"/>
  <c r="D81" i="5"/>
  <c r="D82" i="5"/>
  <c r="D83" i="5"/>
  <c r="D91" i="5"/>
  <c r="D97" i="5"/>
  <c r="D98" i="5"/>
  <c r="D99" i="5"/>
  <c r="D105" i="5"/>
  <c r="D106" i="5"/>
  <c r="D107" i="5"/>
  <c r="D115" i="5"/>
  <c r="D121" i="5"/>
  <c r="D122" i="5"/>
  <c r="D123" i="5"/>
  <c r="D129" i="5"/>
  <c r="C3" i="5"/>
  <c r="C11" i="5"/>
  <c r="C17" i="5"/>
  <c r="C18" i="5"/>
  <c r="C19" i="5"/>
  <c r="C27" i="5"/>
  <c r="C33" i="5"/>
  <c r="C34" i="5"/>
  <c r="C35" i="5"/>
  <c r="C41" i="5"/>
  <c r="C42" i="5"/>
  <c r="C43" i="5"/>
  <c r="C51" i="5"/>
  <c r="C56" i="5"/>
  <c r="C57" i="5"/>
  <c r="C58" i="5"/>
  <c r="C59" i="5"/>
  <c r="C67" i="5"/>
  <c r="C72" i="5"/>
  <c r="C73" i="5"/>
  <c r="C74" i="5"/>
  <c r="C75" i="5"/>
  <c r="C83" i="5"/>
  <c r="C88" i="5"/>
  <c r="C89" i="5"/>
  <c r="C90" i="5"/>
  <c r="C91" i="5"/>
  <c r="C99" i="5"/>
  <c r="C104" i="5"/>
  <c r="C105" i="5"/>
  <c r="C106" i="5"/>
  <c r="C107" i="5"/>
  <c r="C115" i="5"/>
  <c r="C120" i="5"/>
  <c r="C121" i="5"/>
  <c r="C122" i="5"/>
  <c r="C123" i="5"/>
  <c r="D2" i="5"/>
  <c r="B40" i="3"/>
  <c r="B40" i="2"/>
  <c r="D2" i="2"/>
  <c r="C2" i="2"/>
  <c r="G87" i="14"/>
  <c r="G34" i="14"/>
  <c r="B31" i="2" s="1"/>
  <c r="A3" i="2"/>
  <c r="A4" i="2"/>
  <c r="A5" i="2"/>
  <c r="F5" i="2" s="1"/>
  <c r="A6" i="2"/>
  <c r="F6" i="2" s="1"/>
  <c r="A7" i="2"/>
  <c r="F7" i="2" s="1"/>
  <c r="A8" i="2"/>
  <c r="A9" i="2"/>
  <c r="E9" i="2" s="1"/>
  <c r="A10" i="2"/>
  <c r="E10" i="2" s="1"/>
  <c r="A11" i="2"/>
  <c r="F11" i="2" s="1"/>
  <c r="A12" i="2"/>
  <c r="A13" i="2"/>
  <c r="C13" i="2" s="1"/>
  <c r="A14" i="2"/>
  <c r="F14" i="2" s="1"/>
  <c r="A15" i="2"/>
  <c r="A16" i="2"/>
  <c r="A17" i="2"/>
  <c r="E17" i="2" s="1"/>
  <c r="A18" i="2"/>
  <c r="E18" i="2" s="1"/>
  <c r="A19" i="2"/>
  <c r="F19" i="2" s="1"/>
  <c r="A20" i="2"/>
  <c r="A21" i="2"/>
  <c r="C21" i="2" s="1"/>
  <c r="A22" i="2"/>
  <c r="F22" i="2" s="1"/>
  <c r="A23" i="2"/>
  <c r="F23" i="2" s="1"/>
  <c r="A24" i="2"/>
  <c r="A25" i="2"/>
  <c r="E25" i="2" s="1"/>
  <c r="A26" i="2"/>
  <c r="E26" i="2" s="1"/>
  <c r="A27" i="2"/>
  <c r="F27" i="2" s="1"/>
  <c r="A28" i="2"/>
  <c r="A29" i="2"/>
  <c r="C29" i="2" s="1"/>
  <c r="A30" i="2"/>
  <c r="F30" i="2" s="1"/>
  <c r="A31" i="2"/>
  <c r="D31" i="2" s="1"/>
  <c r="A32" i="2"/>
  <c r="A33" i="2"/>
  <c r="E33" i="2" s="1"/>
  <c r="A34" i="2"/>
  <c r="E34" i="2" s="1"/>
  <c r="A35" i="2"/>
  <c r="F35" i="2" s="1"/>
  <c r="A36" i="2"/>
  <c r="A37" i="2"/>
  <c r="C37" i="2" s="1"/>
  <c r="A38" i="2"/>
  <c r="F38" i="2" s="1"/>
  <c r="A39" i="2"/>
  <c r="F39" i="2" s="1"/>
  <c r="A40" i="2"/>
  <c r="A41" i="2"/>
  <c r="E41" i="2" s="1"/>
  <c r="A42" i="2"/>
  <c r="E42" i="2" s="1"/>
  <c r="A43" i="2"/>
  <c r="F43" i="2" s="1"/>
  <c r="A44" i="2"/>
  <c r="A45" i="2"/>
  <c r="C45" i="2" s="1"/>
  <c r="A46" i="2"/>
  <c r="F46" i="2" s="1"/>
  <c r="A47" i="2"/>
  <c r="A48" i="2"/>
  <c r="A49" i="2"/>
  <c r="E49" i="2" s="1"/>
  <c r="A50" i="2"/>
  <c r="E50" i="2" s="1"/>
  <c r="A51" i="2"/>
  <c r="F51" i="2" s="1"/>
  <c r="A52" i="2"/>
  <c r="A53" i="2"/>
  <c r="C53" i="2" s="1"/>
  <c r="A54" i="2"/>
  <c r="F54" i="2" s="1"/>
  <c r="A55" i="2"/>
  <c r="A56" i="2"/>
  <c r="A57" i="2"/>
  <c r="E57" i="2" s="1"/>
  <c r="A58" i="2"/>
  <c r="E58" i="2" s="1"/>
  <c r="A59" i="2"/>
  <c r="F59" i="2" s="1"/>
  <c r="A60" i="2"/>
  <c r="A61" i="2"/>
  <c r="C61" i="2" s="1"/>
  <c r="A62" i="2"/>
  <c r="F62" i="2" s="1"/>
  <c r="A63" i="2"/>
  <c r="E63" i="2" s="1"/>
  <c r="A64" i="2"/>
  <c r="A65" i="2"/>
  <c r="E65" i="2" s="1"/>
  <c r="A66" i="2"/>
  <c r="E66" i="2" s="1"/>
  <c r="A67" i="2"/>
  <c r="F67" i="2" s="1"/>
  <c r="A68" i="2"/>
  <c r="A69" i="2"/>
  <c r="C69" i="2" s="1"/>
  <c r="A70" i="2"/>
  <c r="F70" i="2" s="1"/>
  <c r="A71" i="2"/>
  <c r="F71" i="2" s="1"/>
  <c r="A72" i="2"/>
  <c r="A73" i="2"/>
  <c r="E73" i="2" s="1"/>
  <c r="A74" i="2"/>
  <c r="E74" i="2" s="1"/>
  <c r="A75" i="2"/>
  <c r="F75" i="2" s="1"/>
  <c r="A76" i="2"/>
  <c r="A77" i="2"/>
  <c r="C77" i="2" s="1"/>
  <c r="A78" i="2"/>
  <c r="F78" i="2" s="1"/>
  <c r="A79" i="2"/>
  <c r="E79" i="2" s="1"/>
  <c r="A80" i="2"/>
  <c r="A81" i="2"/>
  <c r="E81" i="2" s="1"/>
  <c r="A82" i="2"/>
  <c r="E82" i="2" s="1"/>
  <c r="A83" i="2"/>
  <c r="E83" i="2" s="1"/>
  <c r="A84" i="2"/>
  <c r="A85" i="2"/>
  <c r="C85" i="2" s="1"/>
  <c r="A86" i="2"/>
  <c r="C86" i="2" s="1"/>
  <c r="A87" i="2"/>
  <c r="F87" i="2" s="1"/>
  <c r="A88" i="2"/>
  <c r="A89" i="2"/>
  <c r="E89" i="2" s="1"/>
  <c r="A90" i="2"/>
  <c r="E90" i="2" s="1"/>
  <c r="A91" i="2"/>
  <c r="E91" i="2" s="1"/>
  <c r="A92" i="2"/>
  <c r="A93" i="2"/>
  <c r="C93" i="2" s="1"/>
  <c r="A94" i="2"/>
  <c r="C94" i="2" s="1"/>
  <c r="A95" i="2"/>
  <c r="F95" i="2" s="1"/>
  <c r="A96" i="2"/>
  <c r="A97" i="2"/>
  <c r="E97" i="2" s="1"/>
  <c r="A98" i="2"/>
  <c r="E98" i="2" s="1"/>
  <c r="A99" i="2"/>
  <c r="E99" i="2" s="1"/>
  <c r="A100" i="2"/>
  <c r="A101" i="2"/>
  <c r="C101" i="2" s="1"/>
  <c r="A102" i="2"/>
  <c r="C102" i="2" s="1"/>
  <c r="A103" i="2"/>
  <c r="A104" i="2"/>
  <c r="A105" i="2"/>
  <c r="E105" i="2" s="1"/>
  <c r="A106" i="2"/>
  <c r="E106" i="2" s="1"/>
  <c r="A107" i="2"/>
  <c r="E107" i="2" s="1"/>
  <c r="A108" i="2"/>
  <c r="A109" i="2"/>
  <c r="C109" i="2" s="1"/>
  <c r="A110" i="2"/>
  <c r="C110" i="2" s="1"/>
  <c r="A111" i="2"/>
  <c r="F111" i="2" s="1"/>
  <c r="A112" i="2"/>
  <c r="A113" i="2"/>
  <c r="E113" i="2" s="1"/>
  <c r="A114" i="2"/>
  <c r="E114" i="2" s="1"/>
  <c r="A115" i="2"/>
  <c r="E115" i="2" s="1"/>
  <c r="A116" i="2"/>
  <c r="A117" i="2"/>
  <c r="C117" i="2" s="1"/>
  <c r="A118" i="2"/>
  <c r="C118" i="2" s="1"/>
  <c r="A119" i="2"/>
  <c r="F119" i="2" s="1"/>
  <c r="A120" i="2"/>
  <c r="A121" i="2"/>
  <c r="E121" i="2" s="1"/>
  <c r="A122" i="2"/>
  <c r="E122" i="2" s="1"/>
  <c r="A123" i="2"/>
  <c r="E123" i="2" s="1"/>
  <c r="A124" i="2"/>
  <c r="A125" i="2"/>
  <c r="C125" i="2" s="1"/>
  <c r="A126" i="2"/>
  <c r="C126" i="2" s="1"/>
  <c r="A127" i="2"/>
  <c r="F127" i="2" s="1"/>
  <c r="A128" i="2"/>
  <c r="A129" i="2"/>
  <c r="E129" i="2" s="1"/>
  <c r="A130" i="2"/>
  <c r="E130" i="2" s="1"/>
  <c r="A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4" i="3"/>
  <c r="C75" i="3"/>
  <c r="C76" i="3"/>
  <c r="C77" i="3"/>
  <c r="C78" i="3"/>
  <c r="C79" i="3"/>
  <c r="C80" i="3"/>
  <c r="C81" i="3"/>
  <c r="C82" i="3"/>
  <c r="C83" i="3"/>
  <c r="C84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B123" i="3"/>
  <c r="B100" i="3"/>
  <c r="G32" i="13"/>
  <c r="B31" i="3" s="1"/>
  <c r="G33" i="13"/>
  <c r="G34" i="13"/>
  <c r="G35" i="13"/>
  <c r="G36" i="13"/>
  <c r="B35" i="3" s="1"/>
  <c r="G37" i="13"/>
  <c r="G38" i="13"/>
  <c r="G39" i="13"/>
  <c r="B38" i="3" s="1"/>
  <c r="G40" i="13"/>
  <c r="G41" i="13"/>
  <c r="G42" i="13"/>
  <c r="G43" i="13"/>
  <c r="G44" i="13"/>
  <c r="G45" i="13"/>
  <c r="B44" i="3" s="1"/>
  <c r="G46" i="13"/>
  <c r="G47" i="13"/>
  <c r="G48" i="13"/>
  <c r="B47" i="3" s="1"/>
  <c r="G49" i="13"/>
  <c r="G50" i="13"/>
  <c r="G51" i="13"/>
  <c r="G52" i="13"/>
  <c r="G53" i="13"/>
  <c r="G54" i="13"/>
  <c r="G55" i="13"/>
  <c r="B54" i="3" s="1"/>
  <c r="G56" i="13"/>
  <c r="G57" i="13"/>
  <c r="G58" i="13"/>
  <c r="G59" i="13"/>
  <c r="G60" i="13"/>
  <c r="B59" i="3" s="1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B76" i="3" s="1"/>
  <c r="G78" i="13"/>
  <c r="G79" i="13"/>
  <c r="G80" i="13"/>
  <c r="G81" i="13"/>
  <c r="G82" i="13"/>
  <c r="G83" i="13"/>
  <c r="G84" i="13"/>
  <c r="G85" i="13"/>
  <c r="G86" i="13"/>
  <c r="G87" i="13"/>
  <c r="B86" i="3" s="1"/>
  <c r="G88" i="13"/>
  <c r="G89" i="13"/>
  <c r="G90" i="13"/>
  <c r="G91" i="13"/>
  <c r="G92" i="13"/>
  <c r="G93" i="13"/>
  <c r="G94" i="13"/>
  <c r="G95" i="13"/>
  <c r="B94" i="3" s="1"/>
  <c r="G96" i="13"/>
  <c r="G97" i="13"/>
  <c r="G98" i="13"/>
  <c r="G99" i="13"/>
  <c r="G100" i="13"/>
  <c r="G101" i="13"/>
  <c r="G102" i="13"/>
  <c r="G103" i="13"/>
  <c r="B102" i="3" s="1"/>
  <c r="G104" i="13"/>
  <c r="G105" i="13"/>
  <c r="G106" i="13"/>
  <c r="G107" i="13"/>
  <c r="G108" i="13"/>
  <c r="B107" i="3" s="1"/>
  <c r="G109" i="13"/>
  <c r="G110" i="13"/>
  <c r="B109" i="3" s="1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A130" i="3"/>
  <c r="F130" i="3" s="1"/>
  <c r="B12" i="3"/>
  <c r="B25" i="3"/>
  <c r="B98" i="3"/>
  <c r="B130" i="3"/>
  <c r="A3" i="3"/>
  <c r="A4" i="3"/>
  <c r="A5" i="3"/>
  <c r="A6" i="3"/>
  <c r="A7" i="3"/>
  <c r="F7" i="3" s="1"/>
  <c r="A8" i="3"/>
  <c r="F8" i="3" s="1"/>
  <c r="A9" i="3"/>
  <c r="E9" i="3" s="1"/>
  <c r="A10" i="3"/>
  <c r="F10" i="3" s="1"/>
  <c r="A11" i="3"/>
  <c r="F11" i="3" s="1"/>
  <c r="A12" i="3"/>
  <c r="A13" i="3"/>
  <c r="A14" i="3"/>
  <c r="A15" i="3"/>
  <c r="A16" i="3"/>
  <c r="A17" i="3"/>
  <c r="A18" i="3"/>
  <c r="C18" i="3" s="1"/>
  <c r="A19" i="3"/>
  <c r="A20" i="3"/>
  <c r="A21" i="3"/>
  <c r="A22" i="3"/>
  <c r="A23" i="3"/>
  <c r="A24" i="3"/>
  <c r="E24" i="3" s="1"/>
  <c r="A25" i="3"/>
  <c r="E25" i="3" s="1"/>
  <c r="A26" i="3"/>
  <c r="A27" i="3"/>
  <c r="A28" i="3"/>
  <c r="A29" i="3"/>
  <c r="A30" i="3"/>
  <c r="A31" i="3"/>
  <c r="E31" i="3" s="1"/>
  <c r="A32" i="3"/>
  <c r="F32" i="3" s="1"/>
  <c r="A33" i="3"/>
  <c r="E33" i="3" s="1"/>
  <c r="A34" i="3"/>
  <c r="A35" i="3"/>
  <c r="A36" i="3"/>
  <c r="A37" i="3"/>
  <c r="A38" i="3"/>
  <c r="A39" i="3"/>
  <c r="A40" i="3"/>
  <c r="D40" i="3" s="1"/>
  <c r="A41" i="3"/>
  <c r="A42" i="3"/>
  <c r="E42" i="3" s="1"/>
  <c r="A43" i="3"/>
  <c r="A44" i="3"/>
  <c r="A45" i="3"/>
  <c r="A46" i="3"/>
  <c r="A47" i="3"/>
  <c r="A48" i="3"/>
  <c r="A49" i="3"/>
  <c r="A50" i="3"/>
  <c r="F50" i="3" s="1"/>
  <c r="A51" i="3"/>
  <c r="A52" i="3"/>
  <c r="A54" i="3"/>
  <c r="A55" i="3"/>
  <c r="A56" i="3"/>
  <c r="E56" i="3" s="1"/>
  <c r="A57" i="3"/>
  <c r="E57" i="3" s="1"/>
  <c r="A58" i="3"/>
  <c r="F58" i="3" s="1"/>
  <c r="A59" i="3"/>
  <c r="A60" i="3"/>
  <c r="A61" i="3"/>
  <c r="A62" i="3"/>
  <c r="A63" i="3"/>
  <c r="A64" i="3"/>
  <c r="E64" i="3" s="1"/>
  <c r="A65" i="3"/>
  <c r="E65" i="3" s="1"/>
  <c r="A66" i="3"/>
  <c r="A67" i="3"/>
  <c r="A68" i="3"/>
  <c r="A69" i="3"/>
  <c r="A70" i="3"/>
  <c r="A71" i="3"/>
  <c r="A72" i="3"/>
  <c r="A73" i="3"/>
  <c r="D73" i="3" s="1"/>
  <c r="A74" i="3"/>
  <c r="F74" i="3" s="1"/>
  <c r="A75" i="3"/>
  <c r="A76" i="3"/>
  <c r="A77" i="3"/>
  <c r="A78" i="3"/>
  <c r="A79" i="3"/>
  <c r="A80" i="3"/>
  <c r="E80" i="3" s="1"/>
  <c r="A81" i="3"/>
  <c r="E81" i="3" s="1"/>
  <c r="A82" i="3"/>
  <c r="A83" i="3"/>
  <c r="A84" i="3"/>
  <c r="A85" i="3"/>
  <c r="C85" i="3" s="1"/>
  <c r="A86" i="3"/>
  <c r="A87" i="3"/>
  <c r="A88" i="3"/>
  <c r="E88" i="3" s="1"/>
  <c r="A89" i="3"/>
  <c r="E89" i="3" s="1"/>
  <c r="A90" i="3"/>
  <c r="A91" i="3"/>
  <c r="A92" i="3"/>
  <c r="A93" i="3"/>
  <c r="A94" i="3"/>
  <c r="A95" i="3"/>
  <c r="A96" i="3"/>
  <c r="A97" i="3"/>
  <c r="E97" i="3" s="1"/>
  <c r="A98" i="3"/>
  <c r="A99" i="3"/>
  <c r="A100" i="3"/>
  <c r="A101" i="3"/>
  <c r="A102" i="3"/>
  <c r="F102" i="3" s="1"/>
  <c r="A103" i="3"/>
  <c r="A104" i="3"/>
  <c r="A105" i="3"/>
  <c r="A106" i="3"/>
  <c r="A107" i="3"/>
  <c r="E107" i="3" s="1"/>
  <c r="A108" i="3"/>
  <c r="A109" i="3"/>
  <c r="A110" i="3"/>
  <c r="A111" i="3"/>
  <c r="A112" i="3"/>
  <c r="E112" i="3" s="1"/>
  <c r="A113" i="3"/>
  <c r="A114" i="3"/>
  <c r="F114" i="3" s="1"/>
  <c r="A115" i="3"/>
  <c r="A116" i="3"/>
  <c r="A117" i="3"/>
  <c r="A118" i="3"/>
  <c r="A119" i="3"/>
  <c r="A120" i="3"/>
  <c r="F120" i="3" s="1"/>
  <c r="A121" i="3"/>
  <c r="F121" i="3" s="1"/>
  <c r="A122" i="3"/>
  <c r="F122" i="3" s="1"/>
  <c r="A123" i="3"/>
  <c r="E123" i="3" s="1"/>
  <c r="A124" i="3"/>
  <c r="A125" i="3"/>
  <c r="A126" i="3"/>
  <c r="A127" i="3"/>
  <c r="A128" i="3"/>
  <c r="F128" i="3" s="1"/>
  <c r="A129" i="3"/>
  <c r="F129" i="3" s="1"/>
  <c r="E103" i="3"/>
  <c r="E92" i="3"/>
  <c r="F87" i="3"/>
  <c r="E71" i="3"/>
  <c r="E63" i="3"/>
  <c r="F55" i="3"/>
  <c r="G30" i="13"/>
  <c r="B29" i="3" s="1"/>
  <c r="F28" i="3"/>
  <c r="G23" i="13"/>
  <c r="G22" i="13"/>
  <c r="G21" i="13"/>
  <c r="G15" i="13"/>
  <c r="G14" i="13"/>
  <c r="G13" i="13"/>
  <c r="G6" i="13"/>
  <c r="G5" i="13"/>
  <c r="B4" i="3" s="1"/>
  <c r="F132" i="12"/>
  <c r="B130" i="4" s="1"/>
  <c r="A130" i="4"/>
  <c r="A125" i="4"/>
  <c r="A124" i="4"/>
  <c r="A123" i="4"/>
  <c r="A117" i="4"/>
  <c r="A116" i="4"/>
  <c r="A115" i="4"/>
  <c r="A109" i="4"/>
  <c r="A108" i="4"/>
  <c r="A107" i="4"/>
  <c r="A101" i="4"/>
  <c r="A100" i="4"/>
  <c r="A99" i="4"/>
  <c r="A93" i="4"/>
  <c r="A92" i="4"/>
  <c r="A91" i="4"/>
  <c r="A85" i="4"/>
  <c r="A84" i="4"/>
  <c r="A83" i="4"/>
  <c r="A77" i="4"/>
  <c r="A76" i="4"/>
  <c r="A75" i="4"/>
  <c r="A69" i="4"/>
  <c r="A68" i="4"/>
  <c r="A67" i="4"/>
  <c r="A61" i="4"/>
  <c r="A60" i="4"/>
  <c r="A59" i="4"/>
  <c r="A53" i="4"/>
  <c r="A52" i="4"/>
  <c r="A51" i="4"/>
  <c r="A45" i="4"/>
  <c r="A44" i="4"/>
  <c r="A43" i="4"/>
  <c r="A37" i="4"/>
  <c r="A36" i="4"/>
  <c r="A35" i="4"/>
  <c r="A29" i="4"/>
  <c r="A28" i="4"/>
  <c r="A27" i="4"/>
  <c r="A21" i="4"/>
  <c r="A20" i="4"/>
  <c r="A19" i="4"/>
  <c r="A13" i="4"/>
  <c r="A12" i="4"/>
  <c r="A11" i="4"/>
  <c r="A5" i="4"/>
  <c r="A4" i="4"/>
  <c r="A3" i="4"/>
  <c r="F23" i="3"/>
  <c r="F39" i="3"/>
  <c r="F71" i="3"/>
  <c r="F104" i="3"/>
  <c r="E16" i="3"/>
  <c r="F80" i="3"/>
  <c r="F84" i="3"/>
  <c r="A2" i="3"/>
  <c r="A6" i="4"/>
  <c r="A7" i="4"/>
  <c r="A8" i="4"/>
  <c r="A9" i="4"/>
  <c r="A10" i="4"/>
  <c r="A14" i="4"/>
  <c r="A15" i="4"/>
  <c r="A16" i="4"/>
  <c r="A17" i="4"/>
  <c r="A18" i="4"/>
  <c r="A22" i="4"/>
  <c r="A23" i="4"/>
  <c r="A24" i="4"/>
  <c r="A25" i="4"/>
  <c r="A26" i="4"/>
  <c r="A30" i="4"/>
  <c r="A31" i="4"/>
  <c r="A32" i="4"/>
  <c r="A33" i="4"/>
  <c r="A34" i="4"/>
  <c r="A38" i="4"/>
  <c r="A39" i="4"/>
  <c r="A40" i="4"/>
  <c r="A41" i="4"/>
  <c r="A42" i="4"/>
  <c r="A46" i="4"/>
  <c r="A47" i="4"/>
  <c r="A48" i="4"/>
  <c r="A49" i="4"/>
  <c r="A50" i="4"/>
  <c r="A54" i="4"/>
  <c r="A55" i="4"/>
  <c r="A56" i="4"/>
  <c r="A57" i="4"/>
  <c r="A58" i="4"/>
  <c r="A62" i="4"/>
  <c r="A63" i="4"/>
  <c r="A64" i="4"/>
  <c r="A65" i="4"/>
  <c r="A66" i="4"/>
  <c r="A70" i="4"/>
  <c r="A71" i="4"/>
  <c r="A72" i="4"/>
  <c r="A73" i="4"/>
  <c r="A74" i="4"/>
  <c r="A78" i="4"/>
  <c r="A79" i="4"/>
  <c r="A80" i="4"/>
  <c r="A81" i="4"/>
  <c r="A82" i="4"/>
  <c r="A86" i="4"/>
  <c r="A87" i="4"/>
  <c r="A88" i="4"/>
  <c r="A89" i="4"/>
  <c r="A90" i="4"/>
  <c r="A94" i="4"/>
  <c r="A95" i="4"/>
  <c r="A96" i="4"/>
  <c r="A97" i="4"/>
  <c r="A98" i="4"/>
  <c r="A102" i="4"/>
  <c r="A103" i="4"/>
  <c r="A104" i="4"/>
  <c r="A105" i="4"/>
  <c r="A106" i="4"/>
  <c r="A110" i="4"/>
  <c r="A111" i="4"/>
  <c r="A112" i="4"/>
  <c r="A113" i="4"/>
  <c r="A114" i="4"/>
  <c r="A118" i="4"/>
  <c r="A119" i="4"/>
  <c r="A120" i="4"/>
  <c r="A121" i="4"/>
  <c r="A122" i="4"/>
  <c r="A126" i="4"/>
  <c r="A127" i="4"/>
  <c r="A128" i="4"/>
  <c r="A129" i="4"/>
  <c r="A2" i="4"/>
  <c r="B31" i="5"/>
  <c r="A3" i="5"/>
  <c r="A4" i="5"/>
  <c r="D4" i="5" s="1"/>
  <c r="A5" i="5"/>
  <c r="D5" i="5" s="1"/>
  <c r="A6" i="5"/>
  <c r="D6" i="5" s="1"/>
  <c r="A7" i="5"/>
  <c r="A8" i="5"/>
  <c r="A9" i="5"/>
  <c r="D9" i="5" s="1"/>
  <c r="A10" i="5"/>
  <c r="D10" i="5" s="1"/>
  <c r="A11" i="5"/>
  <c r="A12" i="5"/>
  <c r="D12" i="5" s="1"/>
  <c r="A13" i="5"/>
  <c r="D13" i="5" s="1"/>
  <c r="A14" i="5"/>
  <c r="C14" i="5" s="1"/>
  <c r="A15" i="5"/>
  <c r="A16" i="5"/>
  <c r="A17" i="5"/>
  <c r="A18" i="5"/>
  <c r="A19" i="5"/>
  <c r="A20" i="5"/>
  <c r="D20" i="5" s="1"/>
  <c r="A21" i="5"/>
  <c r="D21" i="5" s="1"/>
  <c r="A22" i="5"/>
  <c r="D22" i="5" s="1"/>
  <c r="A23" i="5"/>
  <c r="A24" i="5"/>
  <c r="A25" i="5"/>
  <c r="C25" i="5" s="1"/>
  <c r="A26" i="5"/>
  <c r="D26" i="5" s="1"/>
  <c r="A27" i="5"/>
  <c r="A28" i="5"/>
  <c r="D28" i="5" s="1"/>
  <c r="A29" i="5"/>
  <c r="D29" i="5" s="1"/>
  <c r="A30" i="5"/>
  <c r="D30" i="5" s="1"/>
  <c r="A31" i="5"/>
  <c r="A32" i="5"/>
  <c r="A33" i="5"/>
  <c r="D33" i="5" s="1"/>
  <c r="A34" i="5"/>
  <c r="D34" i="5" s="1"/>
  <c r="A35" i="5"/>
  <c r="A36" i="5"/>
  <c r="D36" i="5" s="1"/>
  <c r="A37" i="5"/>
  <c r="D37" i="5" s="1"/>
  <c r="A38" i="5"/>
  <c r="C38" i="5" s="1"/>
  <c r="A39" i="5"/>
  <c r="A40" i="5"/>
  <c r="A41" i="5"/>
  <c r="A42" i="5"/>
  <c r="A43" i="5"/>
  <c r="A44" i="5"/>
  <c r="D44" i="5" s="1"/>
  <c r="A45" i="5"/>
  <c r="D45" i="5" s="1"/>
  <c r="A46" i="5"/>
  <c r="D46" i="5" s="1"/>
  <c r="A47" i="5"/>
  <c r="A48" i="5"/>
  <c r="D48" i="5" s="1"/>
  <c r="A49" i="5"/>
  <c r="D49" i="5" s="1"/>
  <c r="A50" i="5"/>
  <c r="D50" i="5" s="1"/>
  <c r="A51" i="5"/>
  <c r="A52" i="5"/>
  <c r="D52" i="5" s="1"/>
  <c r="A53" i="5"/>
  <c r="D53" i="5" s="1"/>
  <c r="A54" i="5"/>
  <c r="D54" i="5" s="1"/>
  <c r="A55" i="5"/>
  <c r="A56" i="5"/>
  <c r="D56" i="5" s="1"/>
  <c r="A57" i="5"/>
  <c r="A58" i="5"/>
  <c r="A59" i="5"/>
  <c r="A60" i="5"/>
  <c r="D60" i="5" s="1"/>
  <c r="A61" i="5"/>
  <c r="D61" i="5" s="1"/>
  <c r="A62" i="5"/>
  <c r="C62" i="5" s="1"/>
  <c r="A63" i="5"/>
  <c r="A64" i="5"/>
  <c r="D64" i="5" s="1"/>
  <c r="A65" i="5"/>
  <c r="C65" i="5" s="1"/>
  <c r="A66" i="5"/>
  <c r="C66" i="5" s="1"/>
  <c r="A67" i="5"/>
  <c r="A68" i="5"/>
  <c r="D68" i="5" s="1"/>
  <c r="A69" i="5"/>
  <c r="D69" i="5" s="1"/>
  <c r="A70" i="5"/>
  <c r="D70" i="5" s="1"/>
  <c r="A71" i="5"/>
  <c r="A72" i="5"/>
  <c r="D72" i="5" s="1"/>
  <c r="A73" i="5"/>
  <c r="D73" i="5" s="1"/>
  <c r="A74" i="5"/>
  <c r="D74" i="5" s="1"/>
  <c r="A75" i="5"/>
  <c r="A76" i="5"/>
  <c r="D76" i="5" s="1"/>
  <c r="A77" i="5"/>
  <c r="D77" i="5" s="1"/>
  <c r="A78" i="5"/>
  <c r="D78" i="5" s="1"/>
  <c r="A79" i="5"/>
  <c r="A80" i="5"/>
  <c r="D80" i="5" s="1"/>
  <c r="A81" i="5"/>
  <c r="C81" i="5" s="1"/>
  <c r="A82" i="5"/>
  <c r="C82" i="5" s="1"/>
  <c r="A83" i="5"/>
  <c r="A84" i="5"/>
  <c r="D84" i="5" s="1"/>
  <c r="A85" i="5"/>
  <c r="D85" i="5" s="1"/>
  <c r="A86" i="5"/>
  <c r="C86" i="5" s="1"/>
  <c r="A87" i="5"/>
  <c r="A88" i="5"/>
  <c r="D88" i="5" s="1"/>
  <c r="A89" i="5"/>
  <c r="D89" i="5" s="1"/>
  <c r="A90" i="5"/>
  <c r="D90" i="5" s="1"/>
  <c r="A91" i="5"/>
  <c r="A92" i="5"/>
  <c r="D92" i="5" s="1"/>
  <c r="A93" i="5"/>
  <c r="D93" i="5" s="1"/>
  <c r="A94" i="5"/>
  <c r="D94" i="5" s="1"/>
  <c r="A95" i="5"/>
  <c r="A96" i="5"/>
  <c r="D96" i="5" s="1"/>
  <c r="A97" i="5"/>
  <c r="C97" i="5" s="1"/>
  <c r="A98" i="5"/>
  <c r="C98" i="5" s="1"/>
  <c r="A99" i="5"/>
  <c r="A100" i="5"/>
  <c r="D100" i="5" s="1"/>
  <c r="A101" i="5"/>
  <c r="D101" i="5" s="1"/>
  <c r="A102" i="5"/>
  <c r="D102" i="5" s="1"/>
  <c r="A103" i="5"/>
  <c r="A104" i="5"/>
  <c r="D104" i="5" s="1"/>
  <c r="A105" i="5"/>
  <c r="A106" i="5"/>
  <c r="A107" i="5"/>
  <c r="A108" i="5"/>
  <c r="D108" i="5" s="1"/>
  <c r="A109" i="5"/>
  <c r="D109" i="5" s="1"/>
  <c r="A110" i="5"/>
  <c r="C110" i="5" s="1"/>
  <c r="A111" i="5"/>
  <c r="A112" i="5"/>
  <c r="D112" i="5" s="1"/>
  <c r="A113" i="5"/>
  <c r="D113" i="5" s="1"/>
  <c r="A114" i="5"/>
  <c r="D114" i="5" s="1"/>
  <c r="A115" i="5"/>
  <c r="A116" i="5"/>
  <c r="D116" i="5" s="1"/>
  <c r="A117" i="5"/>
  <c r="D117" i="5" s="1"/>
  <c r="A118" i="5"/>
  <c r="D118" i="5" s="1"/>
  <c r="A119" i="5"/>
  <c r="A120" i="5"/>
  <c r="D120" i="5" s="1"/>
  <c r="A121" i="5"/>
  <c r="A122" i="5"/>
  <c r="A123" i="5"/>
  <c r="A124" i="5"/>
  <c r="D124" i="5" s="1"/>
  <c r="A125" i="5"/>
  <c r="D125" i="5" s="1"/>
  <c r="A126" i="5"/>
  <c r="D126" i="5" s="1"/>
  <c r="A127" i="5"/>
  <c r="A128" i="5"/>
  <c r="D128" i="5" s="1"/>
  <c r="A129" i="5"/>
  <c r="C129" i="5" s="1"/>
  <c r="A130" i="5"/>
  <c r="D130" i="5" s="1"/>
  <c r="A2" i="5"/>
  <c r="C2" i="5" s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B25" i="5" s="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B47" i="5" s="1"/>
  <c r="F51" i="11"/>
  <c r="F52" i="11"/>
  <c r="F53" i="11"/>
  <c r="F54" i="11"/>
  <c r="F55" i="11"/>
  <c r="F56" i="11"/>
  <c r="F57" i="11"/>
  <c r="F58" i="11"/>
  <c r="F59" i="11"/>
  <c r="F60" i="11"/>
  <c r="F61" i="11"/>
  <c r="F62" i="11"/>
  <c r="B59" i="5" s="1"/>
  <c r="F63" i="11"/>
  <c r="B60" i="5" s="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B76" i="5" s="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B112" i="5" s="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5" i="11"/>
  <c r="A5" i="7"/>
  <c r="D5" i="7" s="1"/>
  <c r="D70" i="7"/>
  <c r="A25" i="7"/>
  <c r="A11" i="7"/>
  <c r="D11" i="7" s="1"/>
  <c r="A12" i="7"/>
  <c r="A4" i="7"/>
  <c r="D4" i="7" s="1"/>
  <c r="D30" i="7"/>
  <c r="C30" i="7"/>
  <c r="B41" i="7"/>
  <c r="B56" i="7"/>
  <c r="B57" i="7"/>
  <c r="B2" i="7"/>
  <c r="A3" i="7"/>
  <c r="D3" i="7" s="1"/>
  <c r="A6" i="7"/>
  <c r="D6" i="7" s="1"/>
  <c r="A7" i="7"/>
  <c r="D7" i="7" s="1"/>
  <c r="A8" i="7"/>
  <c r="A9" i="7"/>
  <c r="A10" i="7"/>
  <c r="D10" i="7" s="1"/>
  <c r="A13" i="7"/>
  <c r="A14" i="7"/>
  <c r="A15" i="7"/>
  <c r="A16" i="7"/>
  <c r="A17" i="7"/>
  <c r="A18" i="7"/>
  <c r="C18" i="7" s="1"/>
  <c r="A19" i="7"/>
  <c r="A20" i="7"/>
  <c r="D20" i="7" s="1"/>
  <c r="A21" i="7"/>
  <c r="A22" i="7"/>
  <c r="A23" i="7"/>
  <c r="A24" i="7"/>
  <c r="A26" i="7"/>
  <c r="A27" i="7"/>
  <c r="D27" i="7" s="1"/>
  <c r="A28" i="7"/>
  <c r="A29" i="7"/>
  <c r="D29" i="7" s="1"/>
  <c r="A30" i="7"/>
  <c r="A31" i="7"/>
  <c r="A32" i="7"/>
  <c r="A33" i="7"/>
  <c r="A34" i="7"/>
  <c r="A35" i="7"/>
  <c r="D35" i="7" s="1"/>
  <c r="A36" i="7"/>
  <c r="A37" i="7"/>
  <c r="D37" i="7" s="1"/>
  <c r="A38" i="7"/>
  <c r="C38" i="7" s="1"/>
  <c r="A39" i="7"/>
  <c r="A40" i="7"/>
  <c r="A41" i="7"/>
  <c r="A42" i="7"/>
  <c r="A43" i="7"/>
  <c r="D43" i="7" s="1"/>
  <c r="A44" i="7"/>
  <c r="C44" i="7" s="1"/>
  <c r="A45" i="7"/>
  <c r="D45" i="7" s="1"/>
  <c r="A46" i="7"/>
  <c r="A47" i="7"/>
  <c r="A48" i="7"/>
  <c r="A49" i="7"/>
  <c r="D49" i="7" s="1"/>
  <c r="A50" i="7"/>
  <c r="A51" i="7"/>
  <c r="D51" i="7" s="1"/>
  <c r="A52" i="7"/>
  <c r="A53" i="7"/>
  <c r="D53" i="7" s="1"/>
  <c r="A54" i="7"/>
  <c r="C54" i="7" s="1"/>
  <c r="A55" i="7"/>
  <c r="A56" i="7"/>
  <c r="A57" i="7"/>
  <c r="D57" i="7" s="1"/>
  <c r="A58" i="7"/>
  <c r="A59" i="7"/>
  <c r="D59" i="7" s="1"/>
  <c r="A60" i="7"/>
  <c r="A61" i="7"/>
  <c r="D61" i="7" s="1"/>
  <c r="A62" i="7"/>
  <c r="A63" i="7"/>
  <c r="D63" i="7" s="1"/>
  <c r="A64" i="7"/>
  <c r="A65" i="7"/>
  <c r="D65" i="7" s="1"/>
  <c r="A66" i="7"/>
  <c r="A67" i="7"/>
  <c r="D67" i="7" s="1"/>
  <c r="A68" i="7"/>
  <c r="A69" i="7"/>
  <c r="D69" i="7" s="1"/>
  <c r="A70" i="7"/>
  <c r="A71" i="7"/>
  <c r="D71" i="7" s="1"/>
  <c r="A72" i="7"/>
  <c r="A73" i="7"/>
  <c r="D73" i="7" s="1"/>
  <c r="A74" i="7"/>
  <c r="D74" i="7" s="1"/>
  <c r="A75" i="7"/>
  <c r="D75" i="7" s="1"/>
  <c r="A76" i="7"/>
  <c r="A77" i="7"/>
  <c r="D77" i="7" s="1"/>
  <c r="A78" i="7"/>
  <c r="A79" i="7"/>
  <c r="D79" i="7" s="1"/>
  <c r="A80" i="7"/>
  <c r="A81" i="7"/>
  <c r="D81" i="7" s="1"/>
  <c r="A82" i="7"/>
  <c r="D82" i="7" s="1"/>
  <c r="A83" i="7"/>
  <c r="D83" i="7" s="1"/>
  <c r="A84" i="7"/>
  <c r="A85" i="7"/>
  <c r="D85" i="7" s="1"/>
  <c r="A86" i="7"/>
  <c r="C86" i="7" s="1"/>
  <c r="A87" i="7"/>
  <c r="D87" i="7" s="1"/>
  <c r="A88" i="7"/>
  <c r="A89" i="7"/>
  <c r="D89" i="7" s="1"/>
  <c r="A90" i="7"/>
  <c r="C90" i="7" s="1"/>
  <c r="A91" i="7"/>
  <c r="D91" i="7" s="1"/>
  <c r="A92" i="7"/>
  <c r="A93" i="7"/>
  <c r="D93" i="7" s="1"/>
  <c r="A94" i="7"/>
  <c r="A95" i="7"/>
  <c r="D95" i="7" s="1"/>
  <c r="A96" i="7"/>
  <c r="A97" i="7"/>
  <c r="D97" i="7" s="1"/>
  <c r="A98" i="7"/>
  <c r="D98" i="7" s="1"/>
  <c r="A99" i="7"/>
  <c r="D99" i="7" s="1"/>
  <c r="A100" i="7"/>
  <c r="A101" i="7"/>
  <c r="D101" i="7" s="1"/>
  <c r="A102" i="7"/>
  <c r="A103" i="7"/>
  <c r="D103" i="7" s="1"/>
  <c r="A104" i="7"/>
  <c r="A105" i="7"/>
  <c r="D105" i="7" s="1"/>
  <c r="A106" i="7"/>
  <c r="D106" i="7" s="1"/>
  <c r="A107" i="7"/>
  <c r="D107" i="7" s="1"/>
  <c r="A108" i="7"/>
  <c r="A109" i="7"/>
  <c r="D109" i="7" s="1"/>
  <c r="A110" i="7"/>
  <c r="C110" i="7" s="1"/>
  <c r="A111" i="7"/>
  <c r="D111" i="7" s="1"/>
  <c r="A112" i="7"/>
  <c r="A113" i="7"/>
  <c r="D113" i="7" s="1"/>
  <c r="A114" i="7"/>
  <c r="C114" i="7" s="1"/>
  <c r="A115" i="7"/>
  <c r="A116" i="7"/>
  <c r="A117" i="7"/>
  <c r="D117" i="7" s="1"/>
  <c r="A118" i="7"/>
  <c r="A119" i="7"/>
  <c r="D119" i="7" s="1"/>
  <c r="A120" i="7"/>
  <c r="A121" i="7"/>
  <c r="D121" i="7" s="1"/>
  <c r="A122" i="7"/>
  <c r="C122" i="7" s="1"/>
  <c r="A123" i="7"/>
  <c r="D123" i="7" s="1"/>
  <c r="A124" i="7"/>
  <c r="A125" i="7"/>
  <c r="D125" i="7" s="1"/>
  <c r="A126" i="7"/>
  <c r="A127" i="7"/>
  <c r="D127" i="7" s="1"/>
  <c r="A128" i="7"/>
  <c r="A129" i="7"/>
  <c r="D129" i="7" s="1"/>
  <c r="A130" i="7"/>
  <c r="D130" i="7" s="1"/>
  <c r="A2" i="7"/>
  <c r="D2" i="7" s="1"/>
  <c r="H6" i="9"/>
  <c r="F3" i="2"/>
  <c r="F4" i="2"/>
  <c r="F8" i="2"/>
  <c r="F12" i="2"/>
  <c r="F15" i="2"/>
  <c r="F16" i="2"/>
  <c r="F20" i="2"/>
  <c r="F24" i="2"/>
  <c r="F28" i="2"/>
  <c r="F29" i="2"/>
  <c r="F32" i="2"/>
  <c r="F36" i="2"/>
  <c r="F37" i="2"/>
  <c r="F40" i="2"/>
  <c r="F42" i="2"/>
  <c r="F44" i="2"/>
  <c r="F47" i="2"/>
  <c r="F48" i="2"/>
  <c r="F50" i="2"/>
  <c r="F52" i="2"/>
  <c r="F53" i="2"/>
  <c r="F55" i="2"/>
  <c r="F56" i="2"/>
  <c r="F60" i="2"/>
  <c r="F63" i="2"/>
  <c r="F64" i="2"/>
  <c r="F66" i="2"/>
  <c r="F68" i="2"/>
  <c r="F72" i="2"/>
  <c r="F76" i="2"/>
  <c r="F80" i="2"/>
  <c r="F83" i="2"/>
  <c r="F84" i="2"/>
  <c r="F88" i="2"/>
  <c r="F92" i="2"/>
  <c r="F93" i="2"/>
  <c r="F96" i="2"/>
  <c r="F100" i="2"/>
  <c r="F102" i="2"/>
  <c r="F103" i="2"/>
  <c r="F104" i="2"/>
  <c r="F108" i="2"/>
  <c r="F112" i="2"/>
  <c r="F115" i="2"/>
  <c r="F116" i="2"/>
  <c r="F120" i="2"/>
  <c r="F124" i="2"/>
  <c r="F125" i="2"/>
  <c r="F128" i="2"/>
  <c r="E3" i="2"/>
  <c r="E4" i="2"/>
  <c r="E7" i="2"/>
  <c r="E8" i="2"/>
  <c r="E11" i="2"/>
  <c r="E12" i="2"/>
  <c r="E15" i="2"/>
  <c r="E16" i="2"/>
  <c r="E19" i="2"/>
  <c r="E20" i="2"/>
  <c r="E22" i="2"/>
  <c r="E23" i="2"/>
  <c r="E24" i="2"/>
  <c r="E27" i="2"/>
  <c r="E28" i="2"/>
  <c r="E30" i="2"/>
  <c r="E32" i="2"/>
  <c r="E35" i="2"/>
  <c r="E36" i="2"/>
  <c r="E39" i="2"/>
  <c r="E40" i="2"/>
  <c r="E43" i="2"/>
  <c r="E44" i="2"/>
  <c r="E46" i="2"/>
  <c r="E47" i="2"/>
  <c r="E48" i="2"/>
  <c r="E51" i="2"/>
  <c r="E52" i="2"/>
  <c r="E55" i="2"/>
  <c r="E56" i="2"/>
  <c r="E59" i="2"/>
  <c r="E60" i="2"/>
  <c r="E64" i="2"/>
  <c r="E68" i="2"/>
  <c r="E71" i="2"/>
  <c r="E72" i="2"/>
  <c r="E75" i="2"/>
  <c r="E76" i="2"/>
  <c r="E84" i="2"/>
  <c r="E87" i="2"/>
  <c r="E88" i="2"/>
  <c r="E92" i="2"/>
  <c r="E95" i="2"/>
  <c r="E96" i="2"/>
  <c r="E100" i="2"/>
  <c r="E103" i="2"/>
  <c r="E104" i="2"/>
  <c r="E108" i="2"/>
  <c r="E111" i="2"/>
  <c r="E112" i="2"/>
  <c r="E116" i="2"/>
  <c r="E119" i="2"/>
  <c r="E120" i="2"/>
  <c r="E124" i="2"/>
  <c r="E128" i="2"/>
  <c r="D3" i="2"/>
  <c r="D4" i="2"/>
  <c r="D6" i="2"/>
  <c r="D7" i="2"/>
  <c r="D8" i="2"/>
  <c r="D11" i="2"/>
  <c r="D12" i="2"/>
  <c r="G12" i="2" s="1"/>
  <c r="D15" i="2"/>
  <c r="D16" i="2"/>
  <c r="D17" i="2"/>
  <c r="D19" i="2"/>
  <c r="G19" i="2" s="1"/>
  <c r="D20" i="2"/>
  <c r="D22" i="2"/>
  <c r="D23" i="2"/>
  <c r="D24" i="2"/>
  <c r="D25" i="2"/>
  <c r="D26" i="2"/>
  <c r="D27" i="2"/>
  <c r="D28" i="2"/>
  <c r="D32" i="2"/>
  <c r="D33" i="2"/>
  <c r="D34" i="2"/>
  <c r="D35" i="2"/>
  <c r="D36" i="2"/>
  <c r="D39" i="2"/>
  <c r="D40" i="2"/>
  <c r="D42" i="2"/>
  <c r="D43" i="2"/>
  <c r="D44" i="2"/>
  <c r="D47" i="2"/>
  <c r="G47" i="2" s="1"/>
  <c r="D48" i="2"/>
  <c r="D49" i="2"/>
  <c r="D51" i="2"/>
  <c r="G51" i="2" s="1"/>
  <c r="D52" i="2"/>
  <c r="D55" i="2"/>
  <c r="D56" i="2"/>
  <c r="D58" i="2"/>
  <c r="G58" i="2" s="1"/>
  <c r="D59" i="2"/>
  <c r="G59" i="2" s="1"/>
  <c r="D60" i="2"/>
  <c r="G60" i="2" s="1"/>
  <c r="D62" i="2"/>
  <c r="D63" i="2"/>
  <c r="D64" i="2"/>
  <c r="D67" i="2"/>
  <c r="D68" i="2"/>
  <c r="D70" i="2"/>
  <c r="D71" i="2"/>
  <c r="D72" i="2"/>
  <c r="D75" i="2"/>
  <c r="D76" i="2"/>
  <c r="D79" i="2"/>
  <c r="D80" i="2"/>
  <c r="D83" i="2"/>
  <c r="D84" i="2"/>
  <c r="G84" i="2" s="1"/>
  <c r="D87" i="2"/>
  <c r="D88" i="2"/>
  <c r="G88" i="2" s="1"/>
  <c r="D90" i="2"/>
  <c r="D91" i="2"/>
  <c r="D92" i="2"/>
  <c r="D96" i="2"/>
  <c r="G96" i="2" s="1"/>
  <c r="D98" i="2"/>
  <c r="D100" i="2"/>
  <c r="G100" i="2" s="1"/>
  <c r="D103" i="2"/>
  <c r="D104" i="2"/>
  <c r="G104" i="2" s="1"/>
  <c r="D108" i="2"/>
  <c r="D112" i="2"/>
  <c r="G112" i="2" s="1"/>
  <c r="D113" i="2"/>
  <c r="D116" i="2"/>
  <c r="D120" i="2"/>
  <c r="D122" i="2"/>
  <c r="D123" i="2"/>
  <c r="D124" i="2"/>
  <c r="D128" i="2"/>
  <c r="C3" i="2"/>
  <c r="C4" i="2"/>
  <c r="C7" i="2"/>
  <c r="C8" i="2"/>
  <c r="C11" i="2"/>
  <c r="C12" i="2"/>
  <c r="C15" i="2"/>
  <c r="C16" i="2"/>
  <c r="C18" i="2"/>
  <c r="C19" i="2"/>
  <c r="C20" i="2"/>
  <c r="C23" i="2"/>
  <c r="C24" i="2"/>
  <c r="C27" i="2"/>
  <c r="C28" i="2"/>
  <c r="C32" i="2"/>
  <c r="C34" i="2"/>
  <c r="C35" i="2"/>
  <c r="C36" i="2"/>
  <c r="C39" i="2"/>
  <c r="C40" i="2"/>
  <c r="C43" i="2"/>
  <c r="C44" i="2"/>
  <c r="C47" i="2"/>
  <c r="C48" i="2"/>
  <c r="C51" i="2"/>
  <c r="C52" i="2"/>
  <c r="C55" i="2"/>
  <c r="C56" i="2"/>
  <c r="C58" i="2"/>
  <c r="C59" i="2"/>
  <c r="C60" i="2"/>
  <c r="C63" i="2"/>
  <c r="C64" i="2"/>
  <c r="C66" i="2"/>
  <c r="C67" i="2"/>
  <c r="C68" i="2"/>
  <c r="C71" i="2"/>
  <c r="C72" i="2"/>
  <c r="C75" i="2"/>
  <c r="C76" i="2"/>
  <c r="C79" i="2"/>
  <c r="C80" i="2"/>
  <c r="C82" i="2"/>
  <c r="C83" i="2"/>
  <c r="C84" i="2"/>
  <c r="C87" i="2"/>
  <c r="C88" i="2"/>
  <c r="C91" i="2"/>
  <c r="C92" i="2"/>
  <c r="C95" i="2"/>
  <c r="C96" i="2"/>
  <c r="C99" i="2"/>
  <c r="C100" i="2"/>
  <c r="C103" i="2"/>
  <c r="C104" i="2"/>
  <c r="C107" i="2"/>
  <c r="C108" i="2"/>
  <c r="C111" i="2"/>
  <c r="C112" i="2"/>
  <c r="C115" i="2"/>
  <c r="C116" i="2"/>
  <c r="C119" i="2"/>
  <c r="C120" i="2"/>
  <c r="G120" i="2" s="1"/>
  <c r="C122" i="2"/>
  <c r="C123" i="2"/>
  <c r="C124" i="2"/>
  <c r="C127" i="2"/>
  <c r="C128" i="2"/>
  <c r="F2" i="2"/>
  <c r="E2" i="2"/>
  <c r="I47" i="8"/>
  <c r="I46" i="8"/>
  <c r="J47" i="8"/>
  <c r="H7" i="9"/>
  <c r="H8" i="9"/>
  <c r="H9" i="9"/>
  <c r="H10" i="9"/>
  <c r="H11" i="9"/>
  <c r="H12" i="9"/>
  <c r="H13" i="9"/>
  <c r="H14" i="9"/>
  <c r="H15" i="9"/>
  <c r="H16" i="9"/>
  <c r="B12" i="7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B25" i="7" s="1"/>
  <c r="H30" i="9"/>
  <c r="H31" i="9"/>
  <c r="B27" i="7" s="1"/>
  <c r="H32" i="9"/>
  <c r="H33" i="9"/>
  <c r="H34" i="9"/>
  <c r="H35" i="9"/>
  <c r="H36" i="9"/>
  <c r="H37" i="9"/>
  <c r="H38" i="9"/>
  <c r="H39" i="9"/>
  <c r="B35" i="7" s="1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B54" i="7" s="1"/>
  <c r="H59" i="9"/>
  <c r="H60" i="9"/>
  <c r="H61" i="9"/>
  <c r="H62" i="9"/>
  <c r="B58" i="7" s="1"/>
  <c r="H63" i="9"/>
  <c r="B59" i="7" s="1"/>
  <c r="H64" i="9"/>
  <c r="B60" i="7" s="1"/>
  <c r="H65" i="9"/>
  <c r="H66" i="9"/>
  <c r="H67" i="9"/>
  <c r="H68" i="9"/>
  <c r="H69" i="9"/>
  <c r="H70" i="9"/>
  <c r="B66" i="7" s="1"/>
  <c r="H71" i="9"/>
  <c r="H72" i="9"/>
  <c r="H73" i="9"/>
  <c r="H74" i="9"/>
  <c r="H75" i="9"/>
  <c r="H76" i="9"/>
  <c r="H77" i="9"/>
  <c r="H78" i="9"/>
  <c r="H79" i="9"/>
  <c r="H80" i="9"/>
  <c r="B76" i="7" s="1"/>
  <c r="H81" i="9"/>
  <c r="B77" i="7" s="1"/>
  <c r="H82" i="9"/>
  <c r="H83" i="9"/>
  <c r="H84" i="9"/>
  <c r="H85" i="9"/>
  <c r="H86" i="9"/>
  <c r="B82" i="7" s="1"/>
  <c r="H87" i="9"/>
  <c r="H88" i="9"/>
  <c r="H89" i="9"/>
  <c r="H90" i="9"/>
  <c r="B86" i="7" s="1"/>
  <c r="H91" i="9"/>
  <c r="B87" i="7" s="1"/>
  <c r="H92" i="9"/>
  <c r="H93" i="9"/>
  <c r="H94" i="9"/>
  <c r="H95" i="9"/>
  <c r="H96" i="9"/>
  <c r="H97" i="9"/>
  <c r="H98" i="9"/>
  <c r="H99" i="9"/>
  <c r="H100" i="9"/>
  <c r="H101" i="9"/>
  <c r="H102" i="9"/>
  <c r="B98" i="7" s="1"/>
  <c r="H103" i="9"/>
  <c r="H104" i="9"/>
  <c r="H105" i="9"/>
  <c r="H106" i="9"/>
  <c r="H107" i="9"/>
  <c r="H108" i="9"/>
  <c r="B104" i="7" s="1"/>
  <c r="H109" i="9"/>
  <c r="H110" i="9"/>
  <c r="B106" i="7" s="1"/>
  <c r="H111" i="9"/>
  <c r="H112" i="9"/>
  <c r="H113" i="9"/>
  <c r="H114" i="9"/>
  <c r="H115" i="9"/>
  <c r="H116" i="9"/>
  <c r="H117" i="9"/>
  <c r="B113" i="7" s="1"/>
  <c r="H118" i="9"/>
  <c r="H119" i="9"/>
  <c r="H120" i="9"/>
  <c r="H121" i="9"/>
  <c r="H122" i="9"/>
  <c r="H123" i="9"/>
  <c r="H124" i="9"/>
  <c r="B120" i="7" s="1"/>
  <c r="H125" i="9"/>
  <c r="H126" i="9"/>
  <c r="H127" i="9"/>
  <c r="H128" i="9"/>
  <c r="H129" i="9"/>
  <c r="H130" i="9"/>
  <c r="B126" i="7" s="1"/>
  <c r="H131" i="9"/>
  <c r="H132" i="9"/>
  <c r="H133" i="9"/>
  <c r="H134" i="9"/>
  <c r="B130" i="7" s="1"/>
  <c r="G7" i="13"/>
  <c r="G9" i="13"/>
  <c r="G10" i="13"/>
  <c r="G11" i="13"/>
  <c r="G16" i="13"/>
  <c r="G17" i="13"/>
  <c r="G18" i="13"/>
  <c r="G19" i="13"/>
  <c r="G25" i="13"/>
  <c r="G26" i="13"/>
  <c r="G27" i="13"/>
  <c r="B26" i="3" s="1"/>
  <c r="G29" i="13"/>
  <c r="G31" i="13"/>
  <c r="B30" i="3" s="1"/>
  <c r="B42" i="3"/>
  <c r="B57" i="3"/>
  <c r="B58" i="3"/>
  <c r="B64" i="3"/>
  <c r="B97" i="3"/>
  <c r="B112" i="3"/>
  <c r="G3" i="13"/>
  <c r="B2" i="3" s="1"/>
  <c r="F7" i="12"/>
  <c r="F8" i="12"/>
  <c r="F9" i="12"/>
  <c r="F10" i="12"/>
  <c r="F11" i="12"/>
  <c r="F12" i="12"/>
  <c r="F15" i="12"/>
  <c r="F16" i="12"/>
  <c r="F17" i="12"/>
  <c r="F18" i="12"/>
  <c r="F19" i="12"/>
  <c r="F20" i="12"/>
  <c r="F23" i="12"/>
  <c r="F24" i="12"/>
  <c r="F25" i="12"/>
  <c r="F26" i="12"/>
  <c r="F27" i="12"/>
  <c r="F28" i="12"/>
  <c r="F31" i="12"/>
  <c r="F32" i="12"/>
  <c r="F33" i="12"/>
  <c r="F34" i="12"/>
  <c r="F35" i="12"/>
  <c r="F36" i="12"/>
  <c r="F39" i="12"/>
  <c r="F40" i="12"/>
  <c r="F41" i="12"/>
  <c r="F42" i="12"/>
  <c r="F43" i="12"/>
  <c r="F44" i="12"/>
  <c r="F47" i="12"/>
  <c r="F48" i="12"/>
  <c r="F49" i="12"/>
  <c r="F50" i="12"/>
  <c r="F51" i="12"/>
  <c r="F52" i="12"/>
  <c r="F55" i="12"/>
  <c r="F56" i="12"/>
  <c r="B54" i="4" s="1"/>
  <c r="F57" i="12"/>
  <c r="F58" i="12"/>
  <c r="F59" i="12"/>
  <c r="B57" i="4" s="1"/>
  <c r="F60" i="12"/>
  <c r="F63" i="12"/>
  <c r="F64" i="12"/>
  <c r="F65" i="12"/>
  <c r="F66" i="12"/>
  <c r="F67" i="12"/>
  <c r="F68" i="12"/>
  <c r="F71" i="12"/>
  <c r="F72" i="12"/>
  <c r="F73" i="12"/>
  <c r="F74" i="12"/>
  <c r="F75" i="12"/>
  <c r="F76" i="12"/>
  <c r="F79" i="12"/>
  <c r="B77" i="4" s="1"/>
  <c r="F80" i="12"/>
  <c r="F81" i="12"/>
  <c r="F82" i="12"/>
  <c r="F83" i="12"/>
  <c r="F84" i="12"/>
  <c r="F87" i="12"/>
  <c r="F88" i="12"/>
  <c r="F89" i="12"/>
  <c r="F90" i="12"/>
  <c r="F91" i="12"/>
  <c r="F92" i="12"/>
  <c r="F95" i="12"/>
  <c r="F96" i="12"/>
  <c r="F97" i="12"/>
  <c r="F98" i="12"/>
  <c r="F99" i="12"/>
  <c r="B97" i="4" s="1"/>
  <c r="F100" i="12"/>
  <c r="B98" i="4" s="1"/>
  <c r="F103" i="12"/>
  <c r="F104" i="12"/>
  <c r="F105" i="12"/>
  <c r="F106" i="12"/>
  <c r="F107" i="12"/>
  <c r="F108" i="12"/>
  <c r="F111" i="12"/>
  <c r="F112" i="12"/>
  <c r="F113" i="12"/>
  <c r="F114" i="12"/>
  <c r="F115" i="12"/>
  <c r="F116" i="12"/>
  <c r="F119" i="12"/>
  <c r="F120" i="12"/>
  <c r="F121" i="12"/>
  <c r="F122" i="12"/>
  <c r="B120" i="4" s="1"/>
  <c r="F123" i="12"/>
  <c r="F124" i="12"/>
  <c r="F127" i="12"/>
  <c r="F128" i="12"/>
  <c r="F129" i="12"/>
  <c r="F130" i="12"/>
  <c r="F131" i="12"/>
  <c r="F4" i="12"/>
  <c r="E130" i="4" l="1"/>
  <c r="C114" i="5"/>
  <c r="C50" i="5"/>
  <c r="C10" i="5"/>
  <c r="C113" i="5"/>
  <c r="C49" i="5"/>
  <c r="C9" i="5"/>
  <c r="C130" i="5"/>
  <c r="D40" i="5"/>
  <c r="C40" i="5"/>
  <c r="D32" i="5"/>
  <c r="C32" i="5"/>
  <c r="D24" i="5"/>
  <c r="C24" i="5"/>
  <c r="D16" i="5"/>
  <c r="C16" i="5"/>
  <c r="D8" i="5"/>
  <c r="C8" i="5"/>
  <c r="C128" i="5"/>
  <c r="C112" i="5"/>
  <c r="C96" i="5"/>
  <c r="C80" i="5"/>
  <c r="C64" i="5"/>
  <c r="C48" i="5"/>
  <c r="C26" i="5"/>
  <c r="D127" i="5"/>
  <c r="C127" i="5"/>
  <c r="D119" i="5"/>
  <c r="C119" i="5"/>
  <c r="C111" i="5"/>
  <c r="D111" i="5"/>
  <c r="D103" i="5"/>
  <c r="C103" i="5"/>
  <c r="C95" i="5"/>
  <c r="D95" i="5"/>
  <c r="D87" i="5"/>
  <c r="C87" i="5"/>
  <c r="D79" i="5"/>
  <c r="C79" i="5"/>
  <c r="D71" i="5"/>
  <c r="C71" i="5"/>
  <c r="C63" i="5"/>
  <c r="D63" i="5"/>
  <c r="D55" i="5"/>
  <c r="C55" i="5"/>
  <c r="C47" i="5"/>
  <c r="D47" i="5"/>
  <c r="D39" i="5"/>
  <c r="C39" i="5"/>
  <c r="D31" i="5"/>
  <c r="C31" i="5"/>
  <c r="C23" i="5"/>
  <c r="D23" i="5"/>
  <c r="D15" i="5"/>
  <c r="C15" i="5"/>
  <c r="D7" i="5"/>
  <c r="C7" i="5"/>
  <c r="C126" i="5"/>
  <c r="C102" i="5"/>
  <c r="C94" i="5"/>
  <c r="C78" i="5"/>
  <c r="C46" i="5"/>
  <c r="C22" i="5"/>
  <c r="C6" i="5"/>
  <c r="D110" i="5"/>
  <c r="D86" i="5"/>
  <c r="D62" i="5"/>
  <c r="D38" i="5"/>
  <c r="D14" i="5"/>
  <c r="C125" i="5"/>
  <c r="C117" i="5"/>
  <c r="C109" i="5"/>
  <c r="C101" i="5"/>
  <c r="C93" i="5"/>
  <c r="C85" i="5"/>
  <c r="C77" i="5"/>
  <c r="C69" i="5"/>
  <c r="C61" i="5"/>
  <c r="C53" i="5"/>
  <c r="C45" i="5"/>
  <c r="C37" i="5"/>
  <c r="C29" i="5"/>
  <c r="C21" i="5"/>
  <c r="C13" i="5"/>
  <c r="C5" i="5"/>
  <c r="C118" i="5"/>
  <c r="C70" i="5"/>
  <c r="C54" i="5"/>
  <c r="C30" i="5"/>
  <c r="C124" i="5"/>
  <c r="C116" i="5"/>
  <c r="C108" i="5"/>
  <c r="C100" i="5"/>
  <c r="C92" i="5"/>
  <c r="C84" i="5"/>
  <c r="C76" i="5"/>
  <c r="C68" i="5"/>
  <c r="C60" i="5"/>
  <c r="C52" i="5"/>
  <c r="C44" i="5"/>
  <c r="C36" i="5"/>
  <c r="C28" i="5"/>
  <c r="C20" i="5"/>
  <c r="C12" i="5"/>
  <c r="C4" i="5"/>
  <c r="C6" i="7"/>
  <c r="C43" i="7"/>
  <c r="D38" i="7"/>
  <c r="F130" i="4"/>
  <c r="G130" i="4"/>
  <c r="D89" i="3"/>
  <c r="G89" i="3" s="1"/>
  <c r="D18" i="3"/>
  <c r="G11" i="2"/>
  <c r="G83" i="2"/>
  <c r="G43" i="2"/>
  <c r="G20" i="2"/>
  <c r="G92" i="2"/>
  <c r="G52" i="2"/>
  <c r="G91" i="2"/>
  <c r="G63" i="2"/>
  <c r="G4" i="2"/>
  <c r="G76" i="2"/>
  <c r="G16" i="2"/>
  <c r="G128" i="2"/>
  <c r="G15" i="2"/>
  <c r="G64" i="2"/>
  <c r="G124" i="2"/>
  <c r="G72" i="2"/>
  <c r="G48" i="2"/>
  <c r="G35" i="2"/>
  <c r="G27" i="2"/>
  <c r="G123" i="2"/>
  <c r="G103" i="2"/>
  <c r="G87" i="2"/>
  <c r="G40" i="2"/>
  <c r="G122" i="2"/>
  <c r="G44" i="2"/>
  <c r="G55" i="2"/>
  <c r="G8" i="2"/>
  <c r="G56" i="2"/>
  <c r="G32" i="2"/>
  <c r="G7" i="2"/>
  <c r="G116" i="2"/>
  <c r="G28" i="2"/>
  <c r="C40" i="3"/>
  <c r="C73" i="3"/>
  <c r="G73" i="3" s="1"/>
  <c r="E31" i="2"/>
  <c r="F31" i="2"/>
  <c r="C31" i="2"/>
  <c r="G31" i="2" s="1"/>
  <c r="C106" i="2"/>
  <c r="C42" i="2"/>
  <c r="G42" i="2" s="1"/>
  <c r="D121" i="2"/>
  <c r="D111" i="2"/>
  <c r="G111" i="2" s="1"/>
  <c r="D99" i="2"/>
  <c r="G99" i="2" s="1"/>
  <c r="D89" i="2"/>
  <c r="D78" i="2"/>
  <c r="D50" i="2"/>
  <c r="D41" i="2"/>
  <c r="D14" i="2"/>
  <c r="E117" i="2"/>
  <c r="E101" i="2"/>
  <c r="E85" i="2"/>
  <c r="E70" i="2"/>
  <c r="E6" i="2"/>
  <c r="F123" i="2"/>
  <c r="F101" i="2"/>
  <c r="F91" i="2"/>
  <c r="F77" i="2"/>
  <c r="F26" i="2"/>
  <c r="F13" i="2"/>
  <c r="D130" i="2"/>
  <c r="F110" i="2"/>
  <c r="C90" i="2"/>
  <c r="G90" i="2" s="1"/>
  <c r="C26" i="2"/>
  <c r="G26" i="2" s="1"/>
  <c r="D129" i="2"/>
  <c r="D119" i="2"/>
  <c r="D107" i="2"/>
  <c r="G107" i="2" s="1"/>
  <c r="D97" i="2"/>
  <c r="D66" i="2"/>
  <c r="G66" i="2" s="1"/>
  <c r="D57" i="2"/>
  <c r="D30" i="2"/>
  <c r="E67" i="2"/>
  <c r="E54" i="2"/>
  <c r="F109" i="2"/>
  <c r="F99" i="2"/>
  <c r="F74" i="2"/>
  <c r="F61" i="2"/>
  <c r="F9" i="2"/>
  <c r="D106" i="2"/>
  <c r="D74" i="2"/>
  <c r="D65" i="2"/>
  <c r="D38" i="2"/>
  <c r="D10" i="2"/>
  <c r="E127" i="2"/>
  <c r="E78" i="2"/>
  <c r="E14" i="2"/>
  <c r="F118" i="2"/>
  <c r="F86" i="2"/>
  <c r="F34" i="2"/>
  <c r="F21" i="2"/>
  <c r="C130" i="2"/>
  <c r="C114" i="2"/>
  <c r="C50" i="2"/>
  <c r="C74" i="2"/>
  <c r="C10" i="2"/>
  <c r="D127" i="2"/>
  <c r="G127" i="2" s="1"/>
  <c r="D115" i="2"/>
  <c r="G115" i="2" s="1"/>
  <c r="D105" i="2"/>
  <c r="D95" i="2"/>
  <c r="G95" i="2" s="1"/>
  <c r="D73" i="2"/>
  <c r="D46" i="2"/>
  <c r="D18" i="2"/>
  <c r="G18" i="2" s="1"/>
  <c r="D9" i="2"/>
  <c r="E125" i="2"/>
  <c r="E109" i="2"/>
  <c r="E93" i="2"/>
  <c r="E38" i="2"/>
  <c r="F117" i="2"/>
  <c r="F107" i="2"/>
  <c r="F85" i="2"/>
  <c r="F58" i="2"/>
  <c r="F45" i="2"/>
  <c r="C98" i="2"/>
  <c r="G98" i="2" s="1"/>
  <c r="D114" i="2"/>
  <c r="D82" i="2"/>
  <c r="G82" i="2" s="1"/>
  <c r="D54" i="2"/>
  <c r="E62" i="2"/>
  <c r="F126" i="2"/>
  <c r="F94" i="2"/>
  <c r="F69" i="2"/>
  <c r="F18" i="2"/>
  <c r="C129" i="2"/>
  <c r="C121" i="2"/>
  <c r="C113" i="2"/>
  <c r="G113" i="2" s="1"/>
  <c r="C105" i="2"/>
  <c r="C97" i="2"/>
  <c r="C89" i="2"/>
  <c r="C81" i="2"/>
  <c r="C73" i="2"/>
  <c r="C65" i="2"/>
  <c r="C57" i="2"/>
  <c r="C49" i="2"/>
  <c r="G49" i="2" s="1"/>
  <c r="C41" i="2"/>
  <c r="C33" i="2"/>
  <c r="G33" i="2" s="1"/>
  <c r="C25" i="2"/>
  <c r="G25" i="2" s="1"/>
  <c r="C17" i="2"/>
  <c r="G17" i="2" s="1"/>
  <c r="C9" i="2"/>
  <c r="E126" i="2"/>
  <c r="E118" i="2"/>
  <c r="E110" i="2"/>
  <c r="E102" i="2"/>
  <c r="E94" i="2"/>
  <c r="E86" i="2"/>
  <c r="E77" i="2"/>
  <c r="E69" i="2"/>
  <c r="E61" i="2"/>
  <c r="E53" i="2"/>
  <c r="E45" i="2"/>
  <c r="E37" i="2"/>
  <c r="E29" i="2"/>
  <c r="E21" i="2"/>
  <c r="E13" i="2"/>
  <c r="E5" i="2"/>
  <c r="D102" i="2"/>
  <c r="G102" i="2" s="1"/>
  <c r="D77" i="2"/>
  <c r="G77" i="2" s="1"/>
  <c r="D61" i="2"/>
  <c r="G61" i="2" s="1"/>
  <c r="D45" i="2"/>
  <c r="G45" i="2" s="1"/>
  <c r="D29" i="2"/>
  <c r="G29" i="2" s="1"/>
  <c r="D13" i="2"/>
  <c r="G13" i="2" s="1"/>
  <c r="D5" i="2"/>
  <c r="F130" i="2"/>
  <c r="F122" i="2"/>
  <c r="F114" i="2"/>
  <c r="F106" i="2"/>
  <c r="F98" i="2"/>
  <c r="F90" i="2"/>
  <c r="F82" i="2"/>
  <c r="F73" i="2"/>
  <c r="F65" i="2"/>
  <c r="F57" i="2"/>
  <c r="F49" i="2"/>
  <c r="F41" i="2"/>
  <c r="F33" i="2"/>
  <c r="F25" i="2"/>
  <c r="F17" i="2"/>
  <c r="D126" i="2"/>
  <c r="G126" i="2" s="1"/>
  <c r="D118" i="2"/>
  <c r="G118" i="2" s="1"/>
  <c r="D110" i="2"/>
  <c r="G110" i="2" s="1"/>
  <c r="D94" i="2"/>
  <c r="G94" i="2" s="1"/>
  <c r="D86" i="2"/>
  <c r="G86" i="2" s="1"/>
  <c r="D69" i="2"/>
  <c r="D53" i="2"/>
  <c r="G53" i="2" s="1"/>
  <c r="D37" i="2"/>
  <c r="G37" i="2" s="1"/>
  <c r="D21" i="2"/>
  <c r="G21" i="2" s="1"/>
  <c r="C78" i="2"/>
  <c r="C70" i="2"/>
  <c r="G70" i="2" s="1"/>
  <c r="C62" i="2"/>
  <c r="G62" i="2" s="1"/>
  <c r="C54" i="2"/>
  <c r="C46" i="2"/>
  <c r="C38" i="2"/>
  <c r="C30" i="2"/>
  <c r="C22" i="2"/>
  <c r="G22" i="2" s="1"/>
  <c r="C14" i="2"/>
  <c r="C6" i="2"/>
  <c r="D125" i="2"/>
  <c r="D117" i="2"/>
  <c r="G117" i="2" s="1"/>
  <c r="D109" i="2"/>
  <c r="G109" i="2" s="1"/>
  <c r="D101" i="2"/>
  <c r="G101" i="2" s="1"/>
  <c r="D93" i="2"/>
  <c r="D85" i="2"/>
  <c r="G85" i="2" s="1"/>
  <c r="F129" i="2"/>
  <c r="F121" i="2"/>
  <c r="F113" i="2"/>
  <c r="F105" i="2"/>
  <c r="F97" i="2"/>
  <c r="F89" i="2"/>
  <c r="F81" i="2"/>
  <c r="C5" i="2"/>
  <c r="G30" i="7"/>
  <c r="G38" i="7"/>
  <c r="G54" i="3"/>
  <c r="G64" i="3"/>
  <c r="G25" i="3"/>
  <c r="G94" i="3"/>
  <c r="G38" i="3"/>
  <c r="G40" i="3"/>
  <c r="G16" i="3"/>
  <c r="G107" i="3"/>
  <c r="G130" i="3"/>
  <c r="E129" i="3"/>
  <c r="E130" i="3"/>
  <c r="E90" i="3"/>
  <c r="G105" i="3"/>
  <c r="E121" i="3"/>
  <c r="G49" i="3"/>
  <c r="G104" i="3"/>
  <c r="F16" i="3"/>
  <c r="F65" i="3"/>
  <c r="E98" i="3"/>
  <c r="F72" i="3"/>
  <c r="E120" i="3"/>
  <c r="E49" i="3"/>
  <c r="F96" i="3"/>
  <c r="F48" i="3"/>
  <c r="G13" i="3"/>
  <c r="F49" i="3"/>
  <c r="E105" i="3"/>
  <c r="E48" i="3"/>
  <c r="G113" i="3"/>
  <c r="G48" i="3"/>
  <c r="E72" i="3"/>
  <c r="E104" i="3"/>
  <c r="E17" i="3"/>
  <c r="F33" i="3"/>
  <c r="F24" i="3"/>
  <c r="E74" i="3"/>
  <c r="G96" i="3"/>
  <c r="G72" i="3"/>
  <c r="G41" i="3"/>
  <c r="G112" i="3"/>
  <c r="E73" i="3"/>
  <c r="E41" i="3"/>
  <c r="E10" i="3"/>
  <c r="F113" i="3"/>
  <c r="F88" i="3"/>
  <c r="F64" i="3"/>
  <c r="F41" i="3"/>
  <c r="F17" i="3"/>
  <c r="E40" i="3"/>
  <c r="E122" i="3"/>
  <c r="E96" i="3"/>
  <c r="E32" i="3"/>
  <c r="E8" i="3"/>
  <c r="F105" i="3"/>
  <c r="F81" i="3"/>
  <c r="F57" i="3"/>
  <c r="F9" i="3"/>
  <c r="F56" i="3"/>
  <c r="E128" i="3"/>
  <c r="F112" i="3"/>
  <c r="F40" i="3"/>
  <c r="G123" i="3"/>
  <c r="G97" i="3"/>
  <c r="G42" i="3"/>
  <c r="G17" i="3"/>
  <c r="E113" i="3"/>
  <c r="E28" i="3"/>
  <c r="F73" i="3"/>
  <c r="F89" i="3"/>
  <c r="G28" i="3"/>
  <c r="G65" i="3"/>
  <c r="F97" i="3"/>
  <c r="F25" i="3"/>
  <c r="E117" i="3"/>
  <c r="F117" i="3"/>
  <c r="G117" i="3"/>
  <c r="E6" i="3"/>
  <c r="H6" i="3" s="1"/>
  <c r="F6" i="3"/>
  <c r="E3" i="3"/>
  <c r="H3" i="3" s="1"/>
  <c r="F3" i="3"/>
  <c r="F27" i="3"/>
  <c r="E27" i="3"/>
  <c r="G27" i="3"/>
  <c r="F76" i="3"/>
  <c r="G76" i="3"/>
  <c r="E76" i="3"/>
  <c r="G30" i="3"/>
  <c r="E30" i="3"/>
  <c r="F30" i="3"/>
  <c r="E38" i="3"/>
  <c r="F38" i="3"/>
  <c r="G78" i="3"/>
  <c r="E78" i="3"/>
  <c r="F78" i="3"/>
  <c r="E126" i="3"/>
  <c r="F126" i="3"/>
  <c r="E75" i="3"/>
  <c r="F75" i="3"/>
  <c r="F36" i="3"/>
  <c r="E36" i="3"/>
  <c r="F124" i="3"/>
  <c r="G124" i="3"/>
  <c r="E124" i="3"/>
  <c r="E94" i="3"/>
  <c r="G28" i="13"/>
  <c r="G122" i="3"/>
  <c r="G102" i="3"/>
  <c r="E102" i="3"/>
  <c r="E115" i="3"/>
  <c r="E114" i="3"/>
  <c r="F82" i="3"/>
  <c r="E7" i="3"/>
  <c r="G15" i="3"/>
  <c r="E15" i="3"/>
  <c r="F15" i="3"/>
  <c r="G31" i="3"/>
  <c r="F31" i="3"/>
  <c r="E39" i="3"/>
  <c r="G47" i="3"/>
  <c r="E47" i="3"/>
  <c r="F47" i="3"/>
  <c r="E55" i="3"/>
  <c r="G63" i="3"/>
  <c r="E79" i="3"/>
  <c r="F79" i="3"/>
  <c r="G87" i="3"/>
  <c r="E87" i="3"/>
  <c r="G95" i="3"/>
  <c r="E95" i="3"/>
  <c r="G103" i="3"/>
  <c r="F103" i="3"/>
  <c r="E119" i="3"/>
  <c r="F119" i="3"/>
  <c r="G12" i="13"/>
  <c r="B11" i="3" s="1"/>
  <c r="E99" i="3"/>
  <c r="F99" i="3"/>
  <c r="G99" i="3"/>
  <c r="G19" i="3"/>
  <c r="G115" i="3"/>
  <c r="F127" i="3"/>
  <c r="F95" i="3"/>
  <c r="F63" i="3"/>
  <c r="F116" i="3"/>
  <c r="G116" i="3"/>
  <c r="E85" i="3"/>
  <c r="F85" i="3"/>
  <c r="G26" i="3"/>
  <c r="E26" i="3"/>
  <c r="E45" i="3"/>
  <c r="F45" i="3"/>
  <c r="G45" i="3"/>
  <c r="F4" i="3"/>
  <c r="G4" i="3"/>
  <c r="E4" i="3"/>
  <c r="G4" i="13"/>
  <c r="E93" i="3"/>
  <c r="F93" i="3"/>
  <c r="E54" i="3"/>
  <c r="F54" i="3"/>
  <c r="F34" i="3"/>
  <c r="E34" i="3"/>
  <c r="G62" i="3"/>
  <c r="E62" i="3"/>
  <c r="F62" i="3"/>
  <c r="E22" i="3"/>
  <c r="F22" i="3"/>
  <c r="F115" i="3"/>
  <c r="G110" i="3"/>
  <c r="E110" i="3"/>
  <c r="F110" i="3"/>
  <c r="E2" i="3"/>
  <c r="F2" i="3"/>
  <c r="G2" i="3"/>
  <c r="G90" i="3"/>
  <c r="F90" i="3"/>
  <c r="F42" i="3"/>
  <c r="E23" i="3"/>
  <c r="G98" i="3"/>
  <c r="F98" i="3"/>
  <c r="E50" i="3"/>
  <c r="F18" i="3"/>
  <c r="E18" i="3"/>
  <c r="G18" i="3"/>
  <c r="F94" i="3"/>
  <c r="E125" i="3"/>
  <c r="F125" i="3"/>
  <c r="F106" i="3"/>
  <c r="F66" i="3"/>
  <c r="E66" i="3"/>
  <c r="E5" i="3"/>
  <c r="H5" i="3" s="1"/>
  <c r="F5" i="3"/>
  <c r="E11" i="3"/>
  <c r="F19" i="3"/>
  <c r="E19" i="3"/>
  <c r="G14" i="3"/>
  <c r="E14" i="3"/>
  <c r="F14" i="3"/>
  <c r="F92" i="3"/>
  <c r="G92" i="3"/>
  <c r="E82" i="3"/>
  <c r="G82" i="3"/>
  <c r="E13" i="3"/>
  <c r="F13" i="3"/>
  <c r="G106" i="3"/>
  <c r="E116" i="3"/>
  <c r="E84" i="3"/>
  <c r="E101" i="3"/>
  <c r="F101" i="3"/>
  <c r="G101" i="3"/>
  <c r="G46" i="3"/>
  <c r="E46" i="3"/>
  <c r="F46" i="3"/>
  <c r="G111" i="3"/>
  <c r="E111" i="3"/>
  <c r="F111" i="3"/>
  <c r="G20" i="13"/>
  <c r="E58" i="3"/>
  <c r="E127" i="3"/>
  <c r="E106" i="3"/>
  <c r="F123" i="3"/>
  <c r="F107" i="3"/>
  <c r="F26" i="3"/>
  <c r="G10" i="3"/>
  <c r="G8" i="13"/>
  <c r="B7" i="3" s="1"/>
  <c r="G24" i="13"/>
  <c r="F126" i="12"/>
  <c r="F118" i="12"/>
  <c r="F110" i="12"/>
  <c r="F102" i="12"/>
  <c r="F94" i="12"/>
  <c r="F86" i="12"/>
  <c r="F78" i="12"/>
  <c r="B76" i="4" s="1"/>
  <c r="F70" i="12"/>
  <c r="F62" i="12"/>
  <c r="F54" i="12"/>
  <c r="F46" i="12"/>
  <c r="F38" i="12"/>
  <c r="F30" i="12"/>
  <c r="B28" i="4" s="1"/>
  <c r="F22" i="12"/>
  <c r="F14" i="12"/>
  <c r="B12" i="4" s="1"/>
  <c r="F6" i="12"/>
  <c r="F125" i="12"/>
  <c r="F117" i="12"/>
  <c r="F109" i="12"/>
  <c r="F101" i="12"/>
  <c r="F93" i="12"/>
  <c r="F85" i="12"/>
  <c r="F77" i="12"/>
  <c r="F69" i="12"/>
  <c r="F61" i="12"/>
  <c r="F53" i="12"/>
  <c r="F45" i="12"/>
  <c r="F37" i="12"/>
  <c r="B35" i="4" s="1"/>
  <c r="F29" i="12"/>
  <c r="F21" i="12"/>
  <c r="F13" i="12"/>
  <c r="F5" i="12"/>
  <c r="G43" i="7"/>
  <c r="D81" i="2"/>
  <c r="E80" i="2"/>
  <c r="F79" i="2"/>
  <c r="C118" i="7"/>
  <c r="D110" i="7"/>
  <c r="G110" i="7" s="1"/>
  <c r="C94" i="7"/>
  <c r="D86" i="7"/>
  <c r="G86" i="7" s="1"/>
  <c r="D126" i="7"/>
  <c r="F10" i="2"/>
  <c r="D124" i="7"/>
  <c r="D116" i="7"/>
  <c r="D108" i="7"/>
  <c r="D100" i="7"/>
  <c r="D92" i="7"/>
  <c r="D84" i="7"/>
  <c r="D76" i="7"/>
  <c r="D68" i="7"/>
  <c r="D60" i="7"/>
  <c r="D52" i="7"/>
  <c r="D44" i="7"/>
  <c r="G44" i="7" s="1"/>
  <c r="D36" i="7"/>
  <c r="D28" i="7"/>
  <c r="D19" i="7"/>
  <c r="C126" i="7"/>
  <c r="D62" i="7"/>
  <c r="D66" i="7"/>
  <c r="C58" i="7"/>
  <c r="D50" i="7"/>
  <c r="D42" i="7"/>
  <c r="D34" i="7"/>
  <c r="D26" i="7"/>
  <c r="C102" i="7"/>
  <c r="D23" i="7"/>
  <c r="D15" i="7"/>
  <c r="C78" i="7"/>
  <c r="D102" i="7"/>
  <c r="D55" i="7"/>
  <c r="D47" i="7"/>
  <c r="D39" i="7"/>
  <c r="D31" i="7"/>
  <c r="D22" i="7"/>
  <c r="D14" i="7"/>
  <c r="C62" i="7"/>
  <c r="D94" i="7"/>
  <c r="D12" i="7"/>
  <c r="D78" i="7"/>
  <c r="C70" i="7"/>
  <c r="G70" i="7" s="1"/>
  <c r="D54" i="7"/>
  <c r="G54" i="7" s="1"/>
  <c r="D46" i="7"/>
  <c r="D21" i="7"/>
  <c r="D13" i="7"/>
  <c r="C57" i="7"/>
  <c r="G57" i="7" s="1"/>
  <c r="C130" i="7"/>
  <c r="G130" i="7" s="1"/>
  <c r="C106" i="7"/>
  <c r="G106" i="7" s="1"/>
  <c r="C82" i="7"/>
  <c r="G82" i="7" s="1"/>
  <c r="C26" i="7"/>
  <c r="D122" i="7"/>
  <c r="G122" i="7" s="1"/>
  <c r="D90" i="7"/>
  <c r="G90" i="7" s="1"/>
  <c r="D58" i="7"/>
  <c r="C98" i="7"/>
  <c r="G98" i="7" s="1"/>
  <c r="C74" i="7"/>
  <c r="C50" i="7"/>
  <c r="C22" i="7"/>
  <c r="D118" i="7"/>
  <c r="C121" i="7"/>
  <c r="C97" i="7"/>
  <c r="G97" i="7" s="1"/>
  <c r="C73" i="7"/>
  <c r="G73" i="7" s="1"/>
  <c r="C49" i="7"/>
  <c r="G49" i="7" s="1"/>
  <c r="D114" i="7"/>
  <c r="D18" i="7"/>
  <c r="G18" i="7" s="1"/>
  <c r="C46" i="7"/>
  <c r="C14" i="7"/>
  <c r="C66" i="7"/>
  <c r="C42" i="7"/>
  <c r="C10" i="7"/>
  <c r="G10" i="7" s="1"/>
  <c r="C113" i="7"/>
  <c r="G113" i="7" s="1"/>
  <c r="C89" i="7"/>
  <c r="G89" i="7" s="1"/>
  <c r="C34" i="7"/>
  <c r="D25" i="7"/>
  <c r="C25" i="7"/>
  <c r="D17" i="7"/>
  <c r="C17" i="7"/>
  <c r="D9" i="7"/>
  <c r="C9" i="7"/>
  <c r="C129" i="7"/>
  <c r="G129" i="7" s="1"/>
  <c r="C65" i="7"/>
  <c r="G65" i="7" s="1"/>
  <c r="D33" i="7"/>
  <c r="C33" i="7"/>
  <c r="D128" i="7"/>
  <c r="C128" i="7"/>
  <c r="D120" i="7"/>
  <c r="C120" i="7"/>
  <c r="D112" i="7"/>
  <c r="C112" i="7"/>
  <c r="D104" i="7"/>
  <c r="C104" i="7"/>
  <c r="D96" i="7"/>
  <c r="C96" i="7"/>
  <c r="D88" i="7"/>
  <c r="C88" i="7"/>
  <c r="D80" i="7"/>
  <c r="C80" i="7"/>
  <c r="D72" i="7"/>
  <c r="C72" i="7"/>
  <c r="D64" i="7"/>
  <c r="C64" i="7"/>
  <c r="D56" i="7"/>
  <c r="C56" i="7"/>
  <c r="D48" i="7"/>
  <c r="C48" i="7"/>
  <c r="D40" i="7"/>
  <c r="C40" i="7"/>
  <c r="D32" i="7"/>
  <c r="C32" i="7"/>
  <c r="D24" i="7"/>
  <c r="C24" i="7"/>
  <c r="D16" i="7"/>
  <c r="C16" i="7"/>
  <c r="D8" i="7"/>
  <c r="C8" i="7"/>
  <c r="C105" i="7"/>
  <c r="G105" i="7" s="1"/>
  <c r="D41" i="7"/>
  <c r="C41" i="7"/>
  <c r="C81" i="7"/>
  <c r="C127" i="7"/>
  <c r="G127" i="7" s="1"/>
  <c r="C119" i="7"/>
  <c r="C111" i="7"/>
  <c r="G111" i="7" s="1"/>
  <c r="C103" i="7"/>
  <c r="G103" i="7" s="1"/>
  <c r="C95" i="7"/>
  <c r="G95" i="7" s="1"/>
  <c r="C87" i="7"/>
  <c r="G87" i="7" s="1"/>
  <c r="C79" i="7"/>
  <c r="C71" i="7"/>
  <c r="C63" i="7"/>
  <c r="G63" i="7" s="1"/>
  <c r="C55" i="7"/>
  <c r="C47" i="7"/>
  <c r="C39" i="7"/>
  <c r="C31" i="7"/>
  <c r="C23" i="7"/>
  <c r="C15" i="7"/>
  <c r="C7" i="7"/>
  <c r="G7" i="7" s="1"/>
  <c r="C125" i="7"/>
  <c r="C117" i="7"/>
  <c r="G117" i="7" s="1"/>
  <c r="C109" i="7"/>
  <c r="G109" i="7" s="1"/>
  <c r="C101" i="7"/>
  <c r="G101" i="7" s="1"/>
  <c r="C93" i="7"/>
  <c r="C85" i="7"/>
  <c r="G85" i="7" s="1"/>
  <c r="C77" i="7"/>
  <c r="G77" i="7" s="1"/>
  <c r="C69" i="7"/>
  <c r="C61" i="7"/>
  <c r="G61" i="7" s="1"/>
  <c r="C53" i="7"/>
  <c r="G53" i="7" s="1"/>
  <c r="C45" i="7"/>
  <c r="G45" i="7" s="1"/>
  <c r="C37" i="7"/>
  <c r="G37" i="7" s="1"/>
  <c r="C29" i="7"/>
  <c r="G29" i="7" s="1"/>
  <c r="C21" i="7"/>
  <c r="C13" i="7"/>
  <c r="C5" i="7"/>
  <c r="C124" i="7"/>
  <c r="C116" i="7"/>
  <c r="C108" i="7"/>
  <c r="C100" i="7"/>
  <c r="C92" i="7"/>
  <c r="C84" i="7"/>
  <c r="C76" i="7"/>
  <c r="C68" i="7"/>
  <c r="C60" i="7"/>
  <c r="C52" i="7"/>
  <c r="C36" i="7"/>
  <c r="C28" i="7"/>
  <c r="C20" i="7"/>
  <c r="G20" i="7" s="1"/>
  <c r="C12" i="7"/>
  <c r="C3" i="7"/>
  <c r="C2" i="7"/>
  <c r="G2" i="7" s="1"/>
  <c r="C123" i="7"/>
  <c r="G123" i="7" s="1"/>
  <c r="C115" i="7"/>
  <c r="C107" i="7"/>
  <c r="G107" i="7" s="1"/>
  <c r="C99" i="7"/>
  <c r="G99" i="7" s="1"/>
  <c r="C91" i="7"/>
  <c r="G91" i="7" s="1"/>
  <c r="C83" i="7"/>
  <c r="G83" i="7" s="1"/>
  <c r="C75" i="7"/>
  <c r="C67" i="7"/>
  <c r="C59" i="7"/>
  <c r="G59" i="7" s="1"/>
  <c r="C51" i="7"/>
  <c r="G51" i="7" s="1"/>
  <c r="C35" i="7"/>
  <c r="G35" i="7" s="1"/>
  <c r="C27" i="7"/>
  <c r="G27" i="7" s="1"/>
  <c r="C19" i="7"/>
  <c r="C11" i="7"/>
  <c r="G11" i="7" s="1"/>
  <c r="C4" i="7"/>
  <c r="G4" i="7" s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D115" i="7" s="1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2" i="8"/>
  <c r="I2" i="8"/>
  <c r="H130" i="4" l="1"/>
  <c r="I130" i="4"/>
  <c r="G57" i="2"/>
  <c r="G78" i="2"/>
  <c r="G41" i="2"/>
  <c r="G9" i="2"/>
  <c r="G50" i="2"/>
  <c r="G73" i="2"/>
  <c r="G46" i="2"/>
  <c r="G130" i="2"/>
  <c r="G89" i="2"/>
  <c r="G106" i="2"/>
  <c r="G54" i="2"/>
  <c r="G97" i="2"/>
  <c r="G10" i="2"/>
  <c r="G30" i="2"/>
  <c r="G105" i="2"/>
  <c r="G38" i="2"/>
  <c r="G65" i="2"/>
  <c r="G129" i="2"/>
  <c r="G14" i="2"/>
  <c r="G115" i="7"/>
  <c r="H130" i="3"/>
  <c r="I130" i="3"/>
  <c r="G7" i="3"/>
  <c r="G129" i="3"/>
  <c r="G126" i="3"/>
  <c r="G8" i="3"/>
  <c r="G120" i="3"/>
  <c r="G11" i="3"/>
  <c r="G57" i="3"/>
  <c r="G32" i="3"/>
  <c r="G33" i="3"/>
  <c r="G66" i="3"/>
  <c r="G58" i="3"/>
  <c r="G85" i="3"/>
  <c r="G127" i="3"/>
  <c r="G55" i="3"/>
  <c r="G56" i="3"/>
  <c r="G9" i="3"/>
  <c r="G84" i="3"/>
  <c r="G22" i="3"/>
  <c r="G50" i="3"/>
  <c r="G128" i="3"/>
  <c r="G88" i="3"/>
  <c r="E35" i="3"/>
  <c r="F35" i="3"/>
  <c r="G35" i="3"/>
  <c r="E29" i="3"/>
  <c r="F29" i="3"/>
  <c r="F108" i="3"/>
  <c r="E108" i="3"/>
  <c r="E43" i="3"/>
  <c r="G43" i="3"/>
  <c r="F43" i="3"/>
  <c r="G118" i="3"/>
  <c r="E118" i="3"/>
  <c r="F118" i="3"/>
  <c r="F60" i="3"/>
  <c r="G60" i="3"/>
  <c r="E60" i="3"/>
  <c r="G70" i="3"/>
  <c r="E70" i="3"/>
  <c r="F70" i="3"/>
  <c r="F44" i="3"/>
  <c r="E44" i="3"/>
  <c r="E67" i="3"/>
  <c r="F67" i="3"/>
  <c r="E77" i="3"/>
  <c r="F77" i="3"/>
  <c r="G83" i="3"/>
  <c r="F83" i="3"/>
  <c r="E83" i="3"/>
  <c r="F20" i="3"/>
  <c r="E20" i="3"/>
  <c r="E61" i="3"/>
  <c r="F61" i="3"/>
  <c r="G61" i="3"/>
  <c r="F100" i="3"/>
  <c r="G100" i="3"/>
  <c r="E100" i="3"/>
  <c r="G86" i="3"/>
  <c r="E86" i="3"/>
  <c r="F86" i="3"/>
  <c r="E21" i="3"/>
  <c r="F21" i="3"/>
  <c r="G21" i="3"/>
  <c r="E53" i="3"/>
  <c r="F53" i="3"/>
  <c r="G53" i="3"/>
  <c r="E51" i="3"/>
  <c r="F51" i="3"/>
  <c r="G51" i="3"/>
  <c r="F52" i="3"/>
  <c r="E52" i="3"/>
  <c r="G52" i="3"/>
  <c r="F91" i="3"/>
  <c r="E91" i="3"/>
  <c r="G91" i="3"/>
  <c r="F59" i="3"/>
  <c r="G59" i="3"/>
  <c r="E59" i="3"/>
  <c r="E69" i="3"/>
  <c r="F69" i="3"/>
  <c r="F68" i="3"/>
  <c r="E68" i="3"/>
  <c r="E109" i="3"/>
  <c r="F109" i="3"/>
  <c r="G109" i="3"/>
  <c r="F12" i="3"/>
  <c r="G12" i="3"/>
  <c r="E12" i="3"/>
  <c r="E37" i="3"/>
  <c r="F37" i="3"/>
  <c r="G118" i="7"/>
  <c r="G46" i="7"/>
  <c r="G22" i="7"/>
  <c r="G60" i="7"/>
  <c r="G124" i="7"/>
  <c r="G56" i="7"/>
  <c r="G41" i="7"/>
  <c r="G62" i="7"/>
  <c r="G76" i="7"/>
  <c r="G78" i="7"/>
  <c r="G84" i="7"/>
  <c r="G58" i="7"/>
  <c r="G32" i="7"/>
  <c r="G64" i="7"/>
  <c r="G96" i="7"/>
  <c r="G128" i="7"/>
  <c r="G17" i="7"/>
  <c r="G21" i="7"/>
  <c r="G14" i="7"/>
  <c r="G15" i="7"/>
  <c r="G52" i="7"/>
  <c r="G116" i="7"/>
  <c r="G40" i="7"/>
  <c r="G33" i="7"/>
  <c r="G31" i="7"/>
  <c r="G72" i="7"/>
  <c r="G16" i="7"/>
  <c r="G12" i="7"/>
  <c r="G55" i="7"/>
  <c r="G42" i="7"/>
  <c r="G28" i="7"/>
  <c r="G92" i="7"/>
  <c r="G104" i="7"/>
  <c r="G26" i="7"/>
  <c r="G112" i="7"/>
  <c r="G47" i="7"/>
  <c r="G19" i="7"/>
  <c r="G88" i="7"/>
  <c r="G120" i="7"/>
  <c r="G9" i="7"/>
  <c r="G94" i="7"/>
  <c r="G102" i="7"/>
  <c r="G50" i="7"/>
  <c r="G100" i="7"/>
  <c r="G126" i="7"/>
  <c r="G66" i="7"/>
  <c r="G8" i="7"/>
  <c r="G25" i="7"/>
  <c r="G48" i="7"/>
  <c r="G13" i="7"/>
  <c r="I97" i="8"/>
  <c r="I98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G98" i="14"/>
  <c r="G6" i="14"/>
  <c r="G7" i="14"/>
  <c r="B4" i="2" s="1"/>
  <c r="G8" i="14"/>
  <c r="G9" i="14"/>
  <c r="G10" i="14"/>
  <c r="B7" i="2" s="1"/>
  <c r="G11" i="14"/>
  <c r="G12" i="14"/>
  <c r="G13" i="14"/>
  <c r="G14" i="14"/>
  <c r="B11" i="2" s="1"/>
  <c r="G15" i="14"/>
  <c r="B12" i="2" s="1"/>
  <c r="G16" i="14"/>
  <c r="G17" i="14"/>
  <c r="G18" i="14"/>
  <c r="G19" i="14"/>
  <c r="G20" i="14"/>
  <c r="G21" i="14"/>
  <c r="B18" i="2" s="1"/>
  <c r="G22" i="14"/>
  <c r="G23" i="14"/>
  <c r="G24" i="14"/>
  <c r="G25" i="14"/>
  <c r="G26" i="14"/>
  <c r="G27" i="14"/>
  <c r="G28" i="14"/>
  <c r="B25" i="2" s="1"/>
  <c r="G29" i="14"/>
  <c r="G30" i="14"/>
  <c r="B27" i="2" s="1"/>
  <c r="G31" i="14"/>
  <c r="B28" i="2" s="1"/>
  <c r="G32" i="14"/>
  <c r="B29" i="2" s="1"/>
  <c r="G33" i="14"/>
  <c r="G35" i="14"/>
  <c r="B32" i="2" s="1"/>
  <c r="G36" i="14"/>
  <c r="B33" i="2" s="1"/>
  <c r="G37" i="14"/>
  <c r="G38" i="14"/>
  <c r="B35" i="2" s="1"/>
  <c r="G39" i="14"/>
  <c r="G40" i="14"/>
  <c r="G41" i="14"/>
  <c r="B38" i="2" s="1"/>
  <c r="G42" i="14"/>
  <c r="G43" i="14"/>
  <c r="G44" i="14"/>
  <c r="B41" i="2" s="1"/>
  <c r="G45" i="14"/>
  <c r="B42" i="2" s="1"/>
  <c r="G46" i="14"/>
  <c r="B43" i="2" s="1"/>
  <c r="G47" i="14"/>
  <c r="B44" i="2" s="1"/>
  <c r="G48" i="14"/>
  <c r="G49" i="14"/>
  <c r="G50" i="14"/>
  <c r="B47" i="2" s="1"/>
  <c r="G51" i="14"/>
  <c r="G52" i="14"/>
  <c r="G53" i="14"/>
  <c r="G54" i="14"/>
  <c r="B51" i="2" s="1"/>
  <c r="G55" i="14"/>
  <c r="G56" i="14"/>
  <c r="B53" i="2" s="1"/>
  <c r="G57" i="14"/>
  <c r="B54" i="2" s="1"/>
  <c r="G58" i="14"/>
  <c r="G59" i="14"/>
  <c r="G60" i="14"/>
  <c r="B57" i="2" s="1"/>
  <c r="G61" i="14"/>
  <c r="G62" i="14"/>
  <c r="B59" i="2" s="1"/>
  <c r="G63" i="14"/>
  <c r="B60" i="2" s="1"/>
  <c r="G64" i="14"/>
  <c r="G65" i="14"/>
  <c r="G66" i="14"/>
  <c r="G67" i="14"/>
  <c r="B64" i="2" s="1"/>
  <c r="G68" i="14"/>
  <c r="B65" i="2" s="1"/>
  <c r="G69" i="14"/>
  <c r="B66" i="2" s="1"/>
  <c r="G70" i="14"/>
  <c r="G71" i="14"/>
  <c r="G72" i="14"/>
  <c r="G73" i="14"/>
  <c r="G74" i="14"/>
  <c r="G75" i="14"/>
  <c r="G76" i="14"/>
  <c r="B73" i="2" s="1"/>
  <c r="G77" i="14"/>
  <c r="G78" i="14"/>
  <c r="G79" i="14"/>
  <c r="B76" i="2" s="1"/>
  <c r="G80" i="14"/>
  <c r="B77" i="2" s="1"/>
  <c r="G81" i="14"/>
  <c r="G82" i="14"/>
  <c r="G83" i="14"/>
  <c r="G84" i="14"/>
  <c r="G85" i="14"/>
  <c r="B82" i="2" s="1"/>
  <c r="G86" i="14"/>
  <c r="G88" i="14"/>
  <c r="B85" i="2" s="1"/>
  <c r="G89" i="14"/>
  <c r="B86" i="2" s="1"/>
  <c r="G90" i="14"/>
  <c r="B87" i="2" s="1"/>
  <c r="G91" i="14"/>
  <c r="B88" i="2" s="1"/>
  <c r="G92" i="14"/>
  <c r="B89" i="2" s="1"/>
  <c r="G93" i="14"/>
  <c r="G94" i="14"/>
  <c r="G95" i="14"/>
  <c r="G96" i="14"/>
  <c r="G97" i="14"/>
  <c r="B94" i="2" s="1"/>
  <c r="G99" i="14"/>
  <c r="G100" i="14"/>
  <c r="B97" i="2" s="1"/>
  <c r="G101" i="14"/>
  <c r="B98" i="2" s="1"/>
  <c r="G102" i="14"/>
  <c r="G103" i="14"/>
  <c r="B100" i="2" s="1"/>
  <c r="G104" i="14"/>
  <c r="G105" i="14"/>
  <c r="B102" i="2" s="1"/>
  <c r="G106" i="14"/>
  <c r="G107" i="14"/>
  <c r="B104" i="2" s="1"/>
  <c r="G108" i="14"/>
  <c r="G109" i="14"/>
  <c r="B106" i="2" s="1"/>
  <c r="G110" i="14"/>
  <c r="B107" i="2" s="1"/>
  <c r="G111" i="14"/>
  <c r="G112" i="14"/>
  <c r="B109" i="2" s="1"/>
  <c r="G113" i="14"/>
  <c r="G114" i="14"/>
  <c r="G115" i="14"/>
  <c r="B112" i="2" s="1"/>
  <c r="G116" i="14"/>
  <c r="B113" i="2" s="1"/>
  <c r="G117" i="14"/>
  <c r="G118" i="14"/>
  <c r="G119" i="14"/>
  <c r="G120" i="14"/>
  <c r="G121" i="14"/>
  <c r="G122" i="14"/>
  <c r="G123" i="14"/>
  <c r="B120" i="2" s="1"/>
  <c r="G124" i="14"/>
  <c r="G125" i="14"/>
  <c r="B122" i="2" s="1"/>
  <c r="G126" i="14"/>
  <c r="B123" i="2" s="1"/>
  <c r="G127" i="14"/>
  <c r="B124" i="2" s="1"/>
  <c r="G128" i="14"/>
  <c r="G129" i="14"/>
  <c r="B126" i="2" s="1"/>
  <c r="G130" i="14"/>
  <c r="G131" i="14"/>
  <c r="G132" i="14"/>
  <c r="G133" i="14"/>
  <c r="B130" i="2" s="1"/>
  <c r="G5" i="14"/>
  <c r="B2" i="2" s="1"/>
  <c r="E131" i="3" l="1"/>
  <c r="F131" i="3"/>
  <c r="G20" i="3"/>
  <c r="G29" i="3"/>
  <c r="G77" i="3"/>
  <c r="G44" i="3"/>
  <c r="G37" i="3"/>
  <c r="H53" i="3"/>
  <c r="I53" i="3"/>
  <c r="C2" i="4"/>
  <c r="G131" i="3" l="1"/>
  <c r="I126" i="2"/>
  <c r="H126" i="2"/>
  <c r="I122" i="2"/>
  <c r="I92" i="2"/>
  <c r="H92" i="2"/>
  <c r="I91" i="2"/>
  <c r="H91" i="2"/>
  <c r="I90" i="2"/>
  <c r="I83" i="2"/>
  <c r="H83" i="2"/>
  <c r="I82" i="2"/>
  <c r="I77" i="2"/>
  <c r="H77" i="2"/>
  <c r="I76" i="2"/>
  <c r="H76" i="2"/>
  <c r="I72" i="2"/>
  <c r="H72" i="2"/>
  <c r="I71" i="2"/>
  <c r="H71" i="2"/>
  <c r="I69" i="2"/>
  <c r="H69" i="2"/>
  <c r="I66" i="2"/>
  <c r="I40" i="2"/>
  <c r="H40" i="2"/>
  <c r="I37" i="2"/>
  <c r="H37" i="2"/>
  <c r="I36" i="2"/>
  <c r="H36" i="2"/>
  <c r="I24" i="2"/>
  <c r="H24" i="2"/>
  <c r="I23" i="2"/>
  <c r="H23" i="2"/>
  <c r="I15" i="2"/>
  <c r="H15" i="2"/>
  <c r="I14" i="2"/>
  <c r="H14" i="2"/>
  <c r="I4" i="2"/>
  <c r="H4" i="2"/>
  <c r="I92" i="3"/>
  <c r="H92" i="3"/>
  <c r="I91" i="3"/>
  <c r="H91" i="3"/>
  <c r="I83" i="3"/>
  <c r="H83" i="3"/>
  <c r="I77" i="3"/>
  <c r="H77" i="3"/>
  <c r="I76" i="3"/>
  <c r="H76" i="3"/>
  <c r="I71" i="3"/>
  <c r="H71" i="3"/>
  <c r="I69" i="3"/>
  <c r="H69" i="3"/>
  <c r="I37" i="3"/>
  <c r="H37" i="3"/>
  <c r="I36" i="3"/>
  <c r="H36" i="3"/>
  <c r="I23" i="3"/>
  <c r="H23" i="3"/>
  <c r="I15" i="3"/>
  <c r="H15" i="3"/>
  <c r="I4" i="3"/>
  <c r="H4" i="3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I69" i="4" s="1"/>
  <c r="E69" i="4"/>
  <c r="H69" i="4" s="1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I23" i="4" s="1"/>
  <c r="E23" i="4"/>
  <c r="H23" i="4" s="1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I71" i="5" s="1"/>
  <c r="E71" i="5"/>
  <c r="H71" i="5" s="1"/>
  <c r="F70" i="5"/>
  <c r="E70" i="5"/>
  <c r="F69" i="5"/>
  <c r="I69" i="5" s="1"/>
  <c r="E69" i="5"/>
  <c r="H69" i="5" s="1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I36" i="5" s="1"/>
  <c r="E36" i="5"/>
  <c r="H36" i="5" s="1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I24" i="5" s="1"/>
  <c r="E24" i="5"/>
  <c r="H24" i="5" s="1"/>
  <c r="F23" i="5"/>
  <c r="I23" i="5" s="1"/>
  <c r="E23" i="5"/>
  <c r="H23" i="5" s="1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E3" i="7"/>
  <c r="H3" i="7" s="1"/>
  <c r="F3" i="7"/>
  <c r="I3" i="7" s="1"/>
  <c r="E4" i="7"/>
  <c r="H4" i="7" s="1"/>
  <c r="F4" i="7"/>
  <c r="I4" i="7" s="1"/>
  <c r="E5" i="7"/>
  <c r="H5" i="7" s="1"/>
  <c r="F5" i="7"/>
  <c r="I5" i="7" s="1"/>
  <c r="E6" i="7"/>
  <c r="H6" i="7" s="1"/>
  <c r="F6" i="7"/>
  <c r="I6" i="7" s="1"/>
  <c r="E7" i="7"/>
  <c r="H7" i="7" s="1"/>
  <c r="F7" i="7"/>
  <c r="I7" i="7" s="1"/>
  <c r="E8" i="7"/>
  <c r="H8" i="7" s="1"/>
  <c r="F8" i="7"/>
  <c r="I8" i="7" s="1"/>
  <c r="E9" i="7"/>
  <c r="H9" i="7" s="1"/>
  <c r="F9" i="7"/>
  <c r="I9" i="7" s="1"/>
  <c r="E10" i="7"/>
  <c r="H10" i="7" s="1"/>
  <c r="F10" i="7"/>
  <c r="I10" i="7" s="1"/>
  <c r="E11" i="7"/>
  <c r="H11" i="7" s="1"/>
  <c r="F11" i="7"/>
  <c r="I11" i="7" s="1"/>
  <c r="E12" i="7"/>
  <c r="H12" i="7" s="1"/>
  <c r="F12" i="7"/>
  <c r="I12" i="7" s="1"/>
  <c r="E13" i="7"/>
  <c r="H13" i="7" s="1"/>
  <c r="F13" i="7"/>
  <c r="I13" i="7" s="1"/>
  <c r="E14" i="7"/>
  <c r="H14" i="7" s="1"/>
  <c r="F14" i="7"/>
  <c r="I14" i="7" s="1"/>
  <c r="E15" i="7"/>
  <c r="H15" i="7" s="1"/>
  <c r="F15" i="7"/>
  <c r="I15" i="7" s="1"/>
  <c r="E16" i="7"/>
  <c r="H16" i="7" s="1"/>
  <c r="F16" i="7"/>
  <c r="I16" i="7" s="1"/>
  <c r="E17" i="7"/>
  <c r="H17" i="7" s="1"/>
  <c r="F17" i="7"/>
  <c r="I17" i="7" s="1"/>
  <c r="E18" i="7"/>
  <c r="H18" i="7" s="1"/>
  <c r="F18" i="7"/>
  <c r="I18" i="7" s="1"/>
  <c r="E19" i="7"/>
  <c r="H19" i="7" s="1"/>
  <c r="F19" i="7"/>
  <c r="I19" i="7" s="1"/>
  <c r="E20" i="7"/>
  <c r="H20" i="7" s="1"/>
  <c r="F20" i="7"/>
  <c r="I20" i="7" s="1"/>
  <c r="E21" i="7"/>
  <c r="H21" i="7" s="1"/>
  <c r="F21" i="7"/>
  <c r="I21" i="7" s="1"/>
  <c r="E22" i="7"/>
  <c r="H22" i="7" s="1"/>
  <c r="F22" i="7"/>
  <c r="I22" i="7" s="1"/>
  <c r="E23" i="7"/>
  <c r="H23" i="7" s="1"/>
  <c r="F23" i="7"/>
  <c r="I23" i="7" s="1"/>
  <c r="E24" i="7"/>
  <c r="H24" i="7" s="1"/>
  <c r="F24" i="7"/>
  <c r="I24" i="7" s="1"/>
  <c r="E25" i="7"/>
  <c r="H25" i="7" s="1"/>
  <c r="F25" i="7"/>
  <c r="I25" i="7" s="1"/>
  <c r="E26" i="7"/>
  <c r="H26" i="7" s="1"/>
  <c r="F26" i="7"/>
  <c r="I26" i="7" s="1"/>
  <c r="E27" i="7"/>
  <c r="H27" i="7" s="1"/>
  <c r="F27" i="7"/>
  <c r="I27" i="7" s="1"/>
  <c r="E28" i="7"/>
  <c r="H28" i="7" s="1"/>
  <c r="F28" i="7"/>
  <c r="I28" i="7" s="1"/>
  <c r="E29" i="7"/>
  <c r="H29" i="7" s="1"/>
  <c r="F29" i="7"/>
  <c r="I29" i="7" s="1"/>
  <c r="E30" i="7"/>
  <c r="H30" i="7" s="1"/>
  <c r="F30" i="7"/>
  <c r="I30" i="7" s="1"/>
  <c r="E31" i="7"/>
  <c r="H31" i="7" s="1"/>
  <c r="F31" i="7"/>
  <c r="I31" i="7" s="1"/>
  <c r="E32" i="7"/>
  <c r="H32" i="7" s="1"/>
  <c r="F32" i="7"/>
  <c r="I32" i="7" s="1"/>
  <c r="E33" i="7"/>
  <c r="H33" i="7" s="1"/>
  <c r="F33" i="7"/>
  <c r="I33" i="7" s="1"/>
  <c r="E34" i="7"/>
  <c r="H34" i="7" s="1"/>
  <c r="F34" i="7"/>
  <c r="I34" i="7" s="1"/>
  <c r="E35" i="7"/>
  <c r="H35" i="7" s="1"/>
  <c r="F35" i="7"/>
  <c r="I35" i="7" s="1"/>
  <c r="E36" i="7"/>
  <c r="H36" i="7" s="1"/>
  <c r="F36" i="7"/>
  <c r="I36" i="7" s="1"/>
  <c r="E37" i="7"/>
  <c r="H37" i="7" s="1"/>
  <c r="F37" i="7"/>
  <c r="I37" i="7" s="1"/>
  <c r="E38" i="7"/>
  <c r="H38" i="7" s="1"/>
  <c r="F38" i="7"/>
  <c r="I38" i="7" s="1"/>
  <c r="E39" i="7"/>
  <c r="H39" i="7" s="1"/>
  <c r="F39" i="7"/>
  <c r="I39" i="7" s="1"/>
  <c r="E40" i="7"/>
  <c r="H40" i="7" s="1"/>
  <c r="F40" i="7"/>
  <c r="I40" i="7" s="1"/>
  <c r="E41" i="7"/>
  <c r="H41" i="7" s="1"/>
  <c r="F41" i="7"/>
  <c r="I41" i="7" s="1"/>
  <c r="E42" i="7"/>
  <c r="H42" i="7" s="1"/>
  <c r="F42" i="7"/>
  <c r="I42" i="7" s="1"/>
  <c r="E43" i="7"/>
  <c r="H43" i="7" s="1"/>
  <c r="F43" i="7"/>
  <c r="I43" i="7" s="1"/>
  <c r="E44" i="7"/>
  <c r="H44" i="7" s="1"/>
  <c r="F44" i="7"/>
  <c r="I44" i="7" s="1"/>
  <c r="E45" i="7"/>
  <c r="H45" i="7" s="1"/>
  <c r="F45" i="7"/>
  <c r="I45" i="7" s="1"/>
  <c r="E46" i="7"/>
  <c r="H46" i="7" s="1"/>
  <c r="F46" i="7"/>
  <c r="I46" i="7" s="1"/>
  <c r="E47" i="7"/>
  <c r="H47" i="7" s="1"/>
  <c r="F47" i="7"/>
  <c r="I47" i="7" s="1"/>
  <c r="E48" i="7"/>
  <c r="H48" i="7" s="1"/>
  <c r="F48" i="7"/>
  <c r="I48" i="7" s="1"/>
  <c r="E49" i="7"/>
  <c r="H49" i="7" s="1"/>
  <c r="F49" i="7"/>
  <c r="I49" i="7" s="1"/>
  <c r="E50" i="7"/>
  <c r="H50" i="7" s="1"/>
  <c r="F50" i="7"/>
  <c r="I50" i="7" s="1"/>
  <c r="E51" i="7"/>
  <c r="H51" i="7" s="1"/>
  <c r="F51" i="7"/>
  <c r="I51" i="7" s="1"/>
  <c r="E52" i="7"/>
  <c r="H52" i="7" s="1"/>
  <c r="F52" i="7"/>
  <c r="I52" i="7" s="1"/>
  <c r="E53" i="7"/>
  <c r="H53" i="7" s="1"/>
  <c r="F53" i="7"/>
  <c r="I53" i="7" s="1"/>
  <c r="E54" i="7"/>
  <c r="H54" i="7" s="1"/>
  <c r="F54" i="7"/>
  <c r="I54" i="7" s="1"/>
  <c r="E55" i="7"/>
  <c r="H55" i="7" s="1"/>
  <c r="F55" i="7"/>
  <c r="I55" i="7" s="1"/>
  <c r="E56" i="7"/>
  <c r="H56" i="7" s="1"/>
  <c r="F56" i="7"/>
  <c r="I56" i="7" s="1"/>
  <c r="E57" i="7"/>
  <c r="H57" i="7" s="1"/>
  <c r="F57" i="7"/>
  <c r="I57" i="7" s="1"/>
  <c r="E58" i="7"/>
  <c r="H58" i="7" s="1"/>
  <c r="F58" i="7"/>
  <c r="I58" i="7" s="1"/>
  <c r="E59" i="7"/>
  <c r="H59" i="7" s="1"/>
  <c r="F59" i="7"/>
  <c r="I59" i="7" s="1"/>
  <c r="E60" i="7"/>
  <c r="H60" i="7" s="1"/>
  <c r="F60" i="7"/>
  <c r="I60" i="7" s="1"/>
  <c r="E61" i="7"/>
  <c r="H61" i="7" s="1"/>
  <c r="F61" i="7"/>
  <c r="I61" i="7" s="1"/>
  <c r="E62" i="7"/>
  <c r="H62" i="7" s="1"/>
  <c r="F62" i="7"/>
  <c r="I62" i="7" s="1"/>
  <c r="E63" i="7"/>
  <c r="H63" i="7" s="1"/>
  <c r="F63" i="7"/>
  <c r="I63" i="7" s="1"/>
  <c r="E64" i="7"/>
  <c r="H64" i="7" s="1"/>
  <c r="F64" i="7"/>
  <c r="I64" i="7" s="1"/>
  <c r="E65" i="7"/>
  <c r="H65" i="7" s="1"/>
  <c r="F65" i="7"/>
  <c r="I65" i="7" s="1"/>
  <c r="E66" i="7"/>
  <c r="H66" i="7" s="1"/>
  <c r="F66" i="7"/>
  <c r="I66" i="7" s="1"/>
  <c r="E67" i="7"/>
  <c r="H67" i="7" s="1"/>
  <c r="F67" i="7"/>
  <c r="I67" i="7" s="1"/>
  <c r="E68" i="7"/>
  <c r="H68" i="7" s="1"/>
  <c r="F68" i="7"/>
  <c r="I68" i="7" s="1"/>
  <c r="E69" i="7"/>
  <c r="H69" i="7" s="1"/>
  <c r="F69" i="7"/>
  <c r="I69" i="7" s="1"/>
  <c r="E70" i="7"/>
  <c r="H70" i="7" s="1"/>
  <c r="F70" i="7"/>
  <c r="I70" i="7" s="1"/>
  <c r="E71" i="7"/>
  <c r="H71" i="7" s="1"/>
  <c r="F71" i="7"/>
  <c r="I71" i="7" s="1"/>
  <c r="E72" i="7"/>
  <c r="H72" i="7" s="1"/>
  <c r="F72" i="7"/>
  <c r="I72" i="7" s="1"/>
  <c r="E73" i="7"/>
  <c r="H73" i="7" s="1"/>
  <c r="F73" i="7"/>
  <c r="I73" i="7" s="1"/>
  <c r="E74" i="7"/>
  <c r="H74" i="7" s="1"/>
  <c r="F74" i="7"/>
  <c r="I74" i="7" s="1"/>
  <c r="E75" i="7"/>
  <c r="H75" i="7" s="1"/>
  <c r="F75" i="7"/>
  <c r="I75" i="7" s="1"/>
  <c r="E76" i="7"/>
  <c r="H76" i="7" s="1"/>
  <c r="F76" i="7"/>
  <c r="I76" i="7" s="1"/>
  <c r="E77" i="7"/>
  <c r="H77" i="7" s="1"/>
  <c r="F77" i="7"/>
  <c r="I77" i="7" s="1"/>
  <c r="E78" i="7"/>
  <c r="H78" i="7" s="1"/>
  <c r="F78" i="7"/>
  <c r="I78" i="7" s="1"/>
  <c r="E79" i="7"/>
  <c r="H79" i="7" s="1"/>
  <c r="F79" i="7"/>
  <c r="I79" i="7" s="1"/>
  <c r="E80" i="7"/>
  <c r="H80" i="7" s="1"/>
  <c r="F80" i="7"/>
  <c r="I80" i="7" s="1"/>
  <c r="E81" i="7"/>
  <c r="H81" i="7" s="1"/>
  <c r="F81" i="7"/>
  <c r="I81" i="7" s="1"/>
  <c r="E82" i="7"/>
  <c r="H82" i="7" s="1"/>
  <c r="F82" i="7"/>
  <c r="I82" i="7" s="1"/>
  <c r="E83" i="7"/>
  <c r="H83" i="7" s="1"/>
  <c r="F83" i="7"/>
  <c r="I83" i="7" s="1"/>
  <c r="E84" i="7"/>
  <c r="H84" i="7" s="1"/>
  <c r="F84" i="7"/>
  <c r="I84" i="7" s="1"/>
  <c r="E85" i="7"/>
  <c r="H85" i="7" s="1"/>
  <c r="F85" i="7"/>
  <c r="I85" i="7" s="1"/>
  <c r="E86" i="7"/>
  <c r="H86" i="7" s="1"/>
  <c r="F86" i="7"/>
  <c r="I86" i="7" s="1"/>
  <c r="E87" i="7"/>
  <c r="H87" i="7" s="1"/>
  <c r="F87" i="7"/>
  <c r="I87" i="7" s="1"/>
  <c r="E88" i="7"/>
  <c r="H88" i="7" s="1"/>
  <c r="F88" i="7"/>
  <c r="I88" i="7" s="1"/>
  <c r="E89" i="7"/>
  <c r="H89" i="7" s="1"/>
  <c r="F89" i="7"/>
  <c r="I89" i="7" s="1"/>
  <c r="E90" i="7"/>
  <c r="H90" i="7" s="1"/>
  <c r="F90" i="7"/>
  <c r="I90" i="7" s="1"/>
  <c r="E91" i="7"/>
  <c r="H91" i="7" s="1"/>
  <c r="F91" i="7"/>
  <c r="I91" i="7" s="1"/>
  <c r="E92" i="7"/>
  <c r="H92" i="7" s="1"/>
  <c r="F92" i="7"/>
  <c r="I92" i="7" s="1"/>
  <c r="E93" i="7"/>
  <c r="H93" i="7" s="1"/>
  <c r="F93" i="7"/>
  <c r="I93" i="7" s="1"/>
  <c r="E94" i="7"/>
  <c r="H94" i="7" s="1"/>
  <c r="F94" i="7"/>
  <c r="I94" i="7" s="1"/>
  <c r="E95" i="7"/>
  <c r="H95" i="7" s="1"/>
  <c r="F95" i="7"/>
  <c r="I95" i="7" s="1"/>
  <c r="E96" i="7"/>
  <c r="H96" i="7" s="1"/>
  <c r="F96" i="7"/>
  <c r="I96" i="7" s="1"/>
  <c r="E97" i="7"/>
  <c r="H97" i="7" s="1"/>
  <c r="F97" i="7"/>
  <c r="I97" i="7" s="1"/>
  <c r="E98" i="7"/>
  <c r="H98" i="7" s="1"/>
  <c r="F98" i="7"/>
  <c r="I98" i="7" s="1"/>
  <c r="E99" i="7"/>
  <c r="H99" i="7" s="1"/>
  <c r="F99" i="7"/>
  <c r="I99" i="7" s="1"/>
  <c r="E100" i="7"/>
  <c r="H100" i="7" s="1"/>
  <c r="F100" i="7"/>
  <c r="I100" i="7" s="1"/>
  <c r="E101" i="7"/>
  <c r="H101" i="7" s="1"/>
  <c r="F101" i="7"/>
  <c r="I101" i="7" s="1"/>
  <c r="E102" i="7"/>
  <c r="H102" i="7" s="1"/>
  <c r="F102" i="7"/>
  <c r="I102" i="7" s="1"/>
  <c r="E103" i="7"/>
  <c r="H103" i="7" s="1"/>
  <c r="F103" i="7"/>
  <c r="I103" i="7" s="1"/>
  <c r="E104" i="7"/>
  <c r="H104" i="7" s="1"/>
  <c r="F104" i="7"/>
  <c r="I104" i="7" s="1"/>
  <c r="E105" i="7"/>
  <c r="H105" i="7" s="1"/>
  <c r="F105" i="7"/>
  <c r="I105" i="7" s="1"/>
  <c r="E106" i="7"/>
  <c r="H106" i="7" s="1"/>
  <c r="F106" i="7"/>
  <c r="I106" i="7" s="1"/>
  <c r="E107" i="7"/>
  <c r="H107" i="7" s="1"/>
  <c r="F107" i="7"/>
  <c r="I107" i="7" s="1"/>
  <c r="E108" i="7"/>
  <c r="H108" i="7" s="1"/>
  <c r="F108" i="7"/>
  <c r="I108" i="7" s="1"/>
  <c r="E109" i="7"/>
  <c r="H109" i="7" s="1"/>
  <c r="F109" i="7"/>
  <c r="I109" i="7" s="1"/>
  <c r="E110" i="7"/>
  <c r="H110" i="7" s="1"/>
  <c r="F110" i="7"/>
  <c r="I110" i="7" s="1"/>
  <c r="E111" i="7"/>
  <c r="H111" i="7" s="1"/>
  <c r="F111" i="7"/>
  <c r="I111" i="7" s="1"/>
  <c r="E112" i="7"/>
  <c r="H112" i="7" s="1"/>
  <c r="F112" i="7"/>
  <c r="I112" i="7" s="1"/>
  <c r="E113" i="7"/>
  <c r="H113" i="7" s="1"/>
  <c r="F113" i="7"/>
  <c r="I113" i="7" s="1"/>
  <c r="E114" i="7"/>
  <c r="H114" i="7" s="1"/>
  <c r="F114" i="7"/>
  <c r="I114" i="7" s="1"/>
  <c r="E115" i="7"/>
  <c r="H115" i="7" s="1"/>
  <c r="F115" i="7"/>
  <c r="I115" i="7" s="1"/>
  <c r="E116" i="7"/>
  <c r="H116" i="7" s="1"/>
  <c r="F116" i="7"/>
  <c r="I116" i="7" s="1"/>
  <c r="E117" i="7"/>
  <c r="H117" i="7" s="1"/>
  <c r="F117" i="7"/>
  <c r="I117" i="7" s="1"/>
  <c r="E118" i="7"/>
  <c r="H118" i="7" s="1"/>
  <c r="F118" i="7"/>
  <c r="I118" i="7" s="1"/>
  <c r="E119" i="7"/>
  <c r="H119" i="7" s="1"/>
  <c r="F119" i="7"/>
  <c r="I119" i="7" s="1"/>
  <c r="E120" i="7"/>
  <c r="H120" i="7" s="1"/>
  <c r="F120" i="7"/>
  <c r="I120" i="7" s="1"/>
  <c r="E121" i="7"/>
  <c r="H121" i="7" s="1"/>
  <c r="F121" i="7"/>
  <c r="I121" i="7" s="1"/>
  <c r="E122" i="7"/>
  <c r="H122" i="7" s="1"/>
  <c r="F122" i="7"/>
  <c r="I122" i="7" s="1"/>
  <c r="E123" i="7"/>
  <c r="H123" i="7" s="1"/>
  <c r="F123" i="7"/>
  <c r="I123" i="7" s="1"/>
  <c r="E124" i="7"/>
  <c r="H124" i="7" s="1"/>
  <c r="F124" i="7"/>
  <c r="I124" i="7" s="1"/>
  <c r="E125" i="7"/>
  <c r="H125" i="7" s="1"/>
  <c r="F125" i="7"/>
  <c r="I125" i="7" s="1"/>
  <c r="E126" i="7"/>
  <c r="H126" i="7" s="1"/>
  <c r="F126" i="7"/>
  <c r="I126" i="7" s="1"/>
  <c r="E127" i="7"/>
  <c r="H127" i="7" s="1"/>
  <c r="F127" i="7"/>
  <c r="I127" i="7" s="1"/>
  <c r="E128" i="7"/>
  <c r="H128" i="7" s="1"/>
  <c r="F128" i="7"/>
  <c r="I128" i="7" s="1"/>
  <c r="E129" i="7"/>
  <c r="H129" i="7" s="1"/>
  <c r="F129" i="7"/>
  <c r="I129" i="7" s="1"/>
  <c r="E130" i="7"/>
  <c r="H130" i="7" s="1"/>
  <c r="F130" i="7"/>
  <c r="I130" i="7" s="1"/>
  <c r="F2" i="7"/>
  <c r="E2" i="7"/>
  <c r="I36" i="4" l="1"/>
  <c r="G37" i="5"/>
  <c r="H37" i="5" s="1"/>
  <c r="G14" i="5"/>
  <c r="I14" i="5" s="1"/>
  <c r="G26" i="4"/>
  <c r="G26" i="5"/>
  <c r="G43" i="4"/>
  <c r="G113" i="5"/>
  <c r="G113" i="4"/>
  <c r="G16" i="4"/>
  <c r="I68" i="5"/>
  <c r="G22" i="4"/>
  <c r="G51" i="4"/>
  <c r="G51" i="5"/>
  <c r="G66" i="5"/>
  <c r="H66" i="5" s="1"/>
  <c r="G66" i="4"/>
  <c r="I66" i="4" s="1"/>
  <c r="G90" i="5"/>
  <c r="H90" i="5" s="1"/>
  <c r="G105" i="5"/>
  <c r="I105" i="5" s="1"/>
  <c r="G120" i="4"/>
  <c r="G120" i="5"/>
  <c r="G126" i="5"/>
  <c r="I126" i="5" s="1"/>
  <c r="G2" i="2"/>
  <c r="H2" i="7"/>
  <c r="H132" i="7" s="1"/>
  <c r="G2" i="4"/>
  <c r="G2" i="5"/>
  <c r="I2" i="5" s="1"/>
  <c r="G7" i="4"/>
  <c r="G7" i="5"/>
  <c r="G15" i="5"/>
  <c r="I15" i="5" s="1"/>
  <c r="G27" i="4"/>
  <c r="G27" i="5"/>
  <c r="G35" i="4"/>
  <c r="G35" i="5"/>
  <c r="G44" i="4"/>
  <c r="G44" i="5"/>
  <c r="G52" i="5"/>
  <c r="G52" i="4"/>
  <c r="H59" i="3"/>
  <c r="G59" i="4"/>
  <c r="I67" i="5"/>
  <c r="G73" i="5"/>
  <c r="G73" i="4"/>
  <c r="G91" i="5"/>
  <c r="H91" i="5" s="1"/>
  <c r="G98" i="4"/>
  <c r="G106" i="5"/>
  <c r="G106" i="4"/>
  <c r="I121" i="5"/>
  <c r="G127" i="4"/>
  <c r="I45" i="3"/>
  <c r="G45" i="4"/>
  <c r="G45" i="5"/>
  <c r="G29" i="4"/>
  <c r="G29" i="5"/>
  <c r="H99" i="3"/>
  <c r="G99" i="4"/>
  <c r="G99" i="5"/>
  <c r="I3" i="5"/>
  <c r="I38" i="2"/>
  <c r="H38" i="3"/>
  <c r="G38" i="4"/>
  <c r="I108" i="5"/>
  <c r="G4" i="4"/>
  <c r="H4" i="4" s="1"/>
  <c r="G4" i="5"/>
  <c r="H4" i="5" s="1"/>
  <c r="G10" i="4"/>
  <c r="G18" i="4"/>
  <c r="G30" i="4"/>
  <c r="G47" i="4"/>
  <c r="G47" i="5"/>
  <c r="H55" i="3"/>
  <c r="G55" i="4"/>
  <c r="G55" i="5"/>
  <c r="G62" i="5"/>
  <c r="G62" i="4"/>
  <c r="I75" i="5"/>
  <c r="G82" i="5"/>
  <c r="I82" i="5" s="1"/>
  <c r="G86" i="4"/>
  <c r="G100" i="4"/>
  <c r="G101" i="4"/>
  <c r="G101" i="5"/>
  <c r="G109" i="4"/>
  <c r="I116" i="2"/>
  <c r="H116" i="3"/>
  <c r="G116" i="4"/>
  <c r="G122" i="5"/>
  <c r="I122" i="5" s="1"/>
  <c r="G129" i="5"/>
  <c r="G129" i="4"/>
  <c r="G8" i="5"/>
  <c r="G8" i="4"/>
  <c r="G60" i="5"/>
  <c r="G60" i="4"/>
  <c r="G9" i="4"/>
  <c r="G9" i="5"/>
  <c r="G46" i="5"/>
  <c r="G46" i="4"/>
  <c r="G97" i="5"/>
  <c r="G97" i="4"/>
  <c r="G128" i="4"/>
  <c r="G11" i="4"/>
  <c r="I11" i="3"/>
  <c r="G11" i="5"/>
  <c r="G19" i="4"/>
  <c r="G19" i="5"/>
  <c r="G31" i="4"/>
  <c r="G32" i="4"/>
  <c r="G40" i="5"/>
  <c r="H40" i="5" s="1"/>
  <c r="G48" i="4"/>
  <c r="G48" i="5"/>
  <c r="G56" i="4"/>
  <c r="G56" i="5"/>
  <c r="G63" i="4"/>
  <c r="G63" i="5"/>
  <c r="I70" i="2"/>
  <c r="I70" i="3"/>
  <c r="G70" i="4"/>
  <c r="G76" i="5"/>
  <c r="I76" i="5" s="1"/>
  <c r="G87" i="4"/>
  <c r="G87" i="5"/>
  <c r="G94" i="4"/>
  <c r="G102" i="4"/>
  <c r="G110" i="4"/>
  <c r="G117" i="4"/>
  <c r="G117" i="5"/>
  <c r="G123" i="4"/>
  <c r="G28" i="4"/>
  <c r="G115" i="4"/>
  <c r="G17" i="4"/>
  <c r="G54" i="5"/>
  <c r="G54" i="4"/>
  <c r="G85" i="4"/>
  <c r="G85" i="5"/>
  <c r="G12" i="4"/>
  <c r="I41" i="3"/>
  <c r="G41" i="5"/>
  <c r="G41" i="4"/>
  <c r="G57" i="5"/>
  <c r="G57" i="4"/>
  <c r="G64" i="4"/>
  <c r="G64" i="5"/>
  <c r="I71" i="4"/>
  <c r="G77" i="4"/>
  <c r="I77" i="4" s="1"/>
  <c r="G77" i="5"/>
  <c r="H77" i="5" s="1"/>
  <c r="G83" i="5"/>
  <c r="H83" i="5" s="1"/>
  <c r="G88" i="4"/>
  <c r="G95" i="4"/>
  <c r="G103" i="4"/>
  <c r="G111" i="4"/>
  <c r="G111" i="5"/>
  <c r="G118" i="4"/>
  <c r="G124" i="4"/>
  <c r="G107" i="4"/>
  <c r="I107" i="4" s="1"/>
  <c r="G107" i="5"/>
  <c r="H107" i="5" s="1"/>
  <c r="H24" i="4"/>
  <c r="G61" i="4"/>
  <c r="G61" i="5"/>
  <c r="H93" i="2"/>
  <c r="H93" i="3"/>
  <c r="H93" i="5"/>
  <c r="G20" i="4"/>
  <c r="G20" i="5"/>
  <c r="G33" i="4"/>
  <c r="G49" i="4"/>
  <c r="I5" i="5"/>
  <c r="G13" i="4"/>
  <c r="G21" i="4"/>
  <c r="G21" i="5"/>
  <c r="G25" i="4"/>
  <c r="G25" i="5"/>
  <c r="G42" i="4"/>
  <c r="G50" i="4"/>
  <c r="G58" i="5"/>
  <c r="G58" i="4"/>
  <c r="G65" i="4"/>
  <c r="G72" i="4"/>
  <c r="H72" i="4" s="1"/>
  <c r="G72" i="5"/>
  <c r="H72" i="5" s="1"/>
  <c r="H78" i="2"/>
  <c r="I78" i="3"/>
  <c r="G89" i="4"/>
  <c r="G96" i="4"/>
  <c r="G96" i="5"/>
  <c r="G104" i="4"/>
  <c r="G112" i="4"/>
  <c r="G112" i="5"/>
  <c r="H105" i="2"/>
  <c r="I105" i="2"/>
  <c r="H66" i="2"/>
  <c r="H82" i="2"/>
  <c r="H90" i="2"/>
  <c r="H122" i="2"/>
  <c r="H66" i="3"/>
  <c r="H90" i="3"/>
  <c r="I90" i="3"/>
  <c r="I122" i="3"/>
  <c r="H40" i="3"/>
  <c r="I24" i="3"/>
  <c r="H14" i="3"/>
  <c r="H126" i="3"/>
  <c r="H122" i="3"/>
  <c r="I66" i="3"/>
  <c r="I82" i="3"/>
  <c r="H72" i="3"/>
  <c r="I40" i="3"/>
  <c r="I14" i="3"/>
  <c r="H105" i="3"/>
  <c r="I126" i="3"/>
  <c r="H82" i="3"/>
  <c r="H24" i="3"/>
  <c r="I72" i="3"/>
  <c r="I105" i="3"/>
  <c r="F132" i="7"/>
  <c r="E132" i="7"/>
  <c r="H107" i="3"/>
  <c r="I107" i="2"/>
  <c r="F132" i="5"/>
  <c r="F131" i="4"/>
  <c r="E131" i="2"/>
  <c r="F131" i="2"/>
  <c r="E131" i="4"/>
  <c r="E132" i="5"/>
  <c r="H66" i="4" l="1"/>
  <c r="G126" i="4"/>
  <c r="I126" i="4" s="1"/>
  <c r="I72" i="4"/>
  <c r="G105" i="4"/>
  <c r="I105" i="4" s="1"/>
  <c r="G83" i="4"/>
  <c r="I83" i="4" s="1"/>
  <c r="G90" i="4"/>
  <c r="I90" i="4" s="1"/>
  <c r="G82" i="4"/>
  <c r="H82" i="4" s="1"/>
  <c r="G122" i="4"/>
  <c r="I122" i="4" s="1"/>
  <c r="H77" i="4"/>
  <c r="G76" i="4"/>
  <c r="I76" i="4" s="1"/>
  <c r="G78" i="4"/>
  <c r="H78" i="4" s="1"/>
  <c r="G91" i="4"/>
  <c r="H91" i="4" s="1"/>
  <c r="G40" i="4"/>
  <c r="I40" i="4" s="1"/>
  <c r="G37" i="4"/>
  <c r="H37" i="4" s="1"/>
  <c r="G14" i="4"/>
  <c r="I14" i="4" s="1"/>
  <c r="G15" i="4"/>
  <c r="H15" i="4" s="1"/>
  <c r="I24" i="4"/>
  <c r="H76" i="5"/>
  <c r="I77" i="5"/>
  <c r="I37" i="5"/>
  <c r="I66" i="5"/>
  <c r="I4" i="4"/>
  <c r="I72" i="5"/>
  <c r="I4" i="5"/>
  <c r="I58" i="4"/>
  <c r="I93" i="4"/>
  <c r="H71" i="4"/>
  <c r="H15" i="5"/>
  <c r="H36" i="4"/>
  <c r="H43" i="4"/>
  <c r="H126" i="5"/>
  <c r="I40" i="5"/>
  <c r="I38" i="4"/>
  <c r="H82" i="5"/>
  <c r="H70" i="4"/>
  <c r="H116" i="4"/>
  <c r="I90" i="5"/>
  <c r="G17" i="5"/>
  <c r="H17" i="5" s="1"/>
  <c r="G128" i="5"/>
  <c r="I128" i="5" s="1"/>
  <c r="G78" i="5"/>
  <c r="H78" i="5" s="1"/>
  <c r="G32" i="5"/>
  <c r="H32" i="5" s="1"/>
  <c r="G10" i="5"/>
  <c r="H10" i="5" s="1"/>
  <c r="G98" i="5"/>
  <c r="I98" i="5" s="1"/>
  <c r="G88" i="5"/>
  <c r="I88" i="5" s="1"/>
  <c r="H14" i="5"/>
  <c r="I91" i="5"/>
  <c r="G50" i="5"/>
  <c r="I50" i="5" s="1"/>
  <c r="I83" i="5"/>
  <c r="G31" i="5"/>
  <c r="H31" i="5" s="1"/>
  <c r="G38" i="5"/>
  <c r="H38" i="5" s="1"/>
  <c r="G130" i="5"/>
  <c r="H130" i="5" s="1"/>
  <c r="G33" i="5"/>
  <c r="H33" i="5" s="1"/>
  <c r="G123" i="5"/>
  <c r="H123" i="5" s="1"/>
  <c r="G116" i="5"/>
  <c r="H116" i="5" s="1"/>
  <c r="G59" i="5"/>
  <c r="H59" i="5" s="1"/>
  <c r="G124" i="5"/>
  <c r="I124" i="5" s="1"/>
  <c r="G28" i="5"/>
  <c r="I28" i="5" s="1"/>
  <c r="G16" i="5"/>
  <c r="I16" i="5" s="1"/>
  <c r="G86" i="5"/>
  <c r="H86" i="5" s="1"/>
  <c r="G42" i="5"/>
  <c r="I42" i="5" s="1"/>
  <c r="G118" i="5"/>
  <c r="H118" i="5" s="1"/>
  <c r="G12" i="5"/>
  <c r="H12" i="5" s="1"/>
  <c r="G109" i="5"/>
  <c r="I109" i="5" s="1"/>
  <c r="G30" i="5"/>
  <c r="H30" i="5" s="1"/>
  <c r="G127" i="5"/>
  <c r="H127" i="5" s="1"/>
  <c r="H122" i="5"/>
  <c r="G110" i="5"/>
  <c r="I110" i="5" s="1"/>
  <c r="G13" i="5"/>
  <c r="H13" i="5" s="1"/>
  <c r="G115" i="5"/>
  <c r="H115" i="5" s="1"/>
  <c r="G102" i="5"/>
  <c r="I102" i="5" s="1"/>
  <c r="G100" i="5"/>
  <c r="H100" i="5" s="1"/>
  <c r="G43" i="5"/>
  <c r="I43" i="5" s="1"/>
  <c r="G103" i="5"/>
  <c r="I103" i="5" s="1"/>
  <c r="H105" i="5"/>
  <c r="G104" i="5"/>
  <c r="H104" i="5" s="1"/>
  <c r="G89" i="5"/>
  <c r="H89" i="5" s="1"/>
  <c r="G65" i="5"/>
  <c r="H65" i="5" s="1"/>
  <c r="G49" i="5"/>
  <c r="I49" i="5" s="1"/>
  <c r="G95" i="5"/>
  <c r="I95" i="5" s="1"/>
  <c r="G94" i="5"/>
  <c r="I94" i="5" s="1"/>
  <c r="G70" i="5"/>
  <c r="H70" i="5" s="1"/>
  <c r="G18" i="5"/>
  <c r="I18" i="5" s="1"/>
  <c r="G22" i="5"/>
  <c r="H22" i="5" s="1"/>
  <c r="I80" i="2"/>
  <c r="I80" i="3"/>
  <c r="I80" i="4"/>
  <c r="I80" i="5"/>
  <c r="I84" i="2"/>
  <c r="I84" i="3"/>
  <c r="G84" i="4"/>
  <c r="H53" i="2"/>
  <c r="G53" i="4"/>
  <c r="G92" i="5"/>
  <c r="G92" i="4"/>
  <c r="H103" i="5"/>
  <c r="H70" i="3"/>
  <c r="H70" i="2"/>
  <c r="I38" i="3"/>
  <c r="H78" i="3"/>
  <c r="I67" i="4"/>
  <c r="H94" i="4"/>
  <c r="H124" i="2"/>
  <c r="H10" i="3"/>
  <c r="H16" i="4"/>
  <c r="H110" i="2"/>
  <c r="I18" i="4"/>
  <c r="I127" i="4"/>
  <c r="I68" i="4"/>
  <c r="I59" i="4"/>
  <c r="H44" i="3"/>
  <c r="I94" i="2"/>
  <c r="H100" i="4"/>
  <c r="I121" i="3"/>
  <c r="H108" i="3"/>
  <c r="I25" i="3"/>
  <c r="I5" i="3"/>
  <c r="I61" i="3"/>
  <c r="H48" i="2"/>
  <c r="I61" i="2"/>
  <c r="I106" i="3"/>
  <c r="H52" i="4"/>
  <c r="I62" i="2"/>
  <c r="I121" i="4"/>
  <c r="I117" i="3"/>
  <c r="I12" i="3"/>
  <c r="H108" i="2"/>
  <c r="H104" i="4"/>
  <c r="I96" i="2"/>
  <c r="H50" i="3"/>
  <c r="H5" i="4"/>
  <c r="H123" i="4"/>
  <c r="I100" i="2"/>
  <c r="H103" i="4"/>
  <c r="H38" i="2"/>
  <c r="H118" i="3"/>
  <c r="H88" i="3"/>
  <c r="I93" i="3"/>
  <c r="H52" i="3"/>
  <c r="H129" i="3"/>
  <c r="H17" i="2"/>
  <c r="H43" i="2"/>
  <c r="H30" i="4"/>
  <c r="H115" i="3"/>
  <c r="I16" i="3"/>
  <c r="H101" i="3"/>
  <c r="H95" i="4"/>
  <c r="I31" i="4"/>
  <c r="H109" i="2"/>
  <c r="H128" i="2"/>
  <c r="H18" i="2"/>
  <c r="H89" i="4"/>
  <c r="H58" i="3"/>
  <c r="H26" i="2"/>
  <c r="I123" i="2"/>
  <c r="H30" i="2"/>
  <c r="I78" i="2"/>
  <c r="I116" i="3"/>
  <c r="I31" i="2"/>
  <c r="H51" i="3"/>
  <c r="H65" i="2"/>
  <c r="I42" i="2"/>
  <c r="H41" i="2"/>
  <c r="H100" i="3"/>
  <c r="I102" i="4"/>
  <c r="I16" i="2"/>
  <c r="H68" i="2"/>
  <c r="H109" i="4"/>
  <c r="H127" i="2"/>
  <c r="H67" i="2"/>
  <c r="H117" i="2"/>
  <c r="H108" i="4"/>
  <c r="I50" i="2"/>
  <c r="H5" i="2"/>
  <c r="I56" i="4"/>
  <c r="H43" i="3"/>
  <c r="I60" i="3"/>
  <c r="I9" i="3"/>
  <c r="I101" i="2"/>
  <c r="H3" i="2"/>
  <c r="I52" i="2"/>
  <c r="I95" i="3"/>
  <c r="I31" i="3"/>
  <c r="I109" i="3"/>
  <c r="H129" i="2"/>
  <c r="I19" i="2"/>
  <c r="I113" i="3"/>
  <c r="I89" i="3"/>
  <c r="I65" i="4"/>
  <c r="H58" i="2"/>
  <c r="I25" i="2"/>
  <c r="H13" i="4"/>
  <c r="H123" i="3"/>
  <c r="H30" i="3"/>
  <c r="I124" i="3"/>
  <c r="H33" i="4"/>
  <c r="H116" i="2"/>
  <c r="I59" i="2"/>
  <c r="H130" i="2"/>
  <c r="I115" i="4"/>
  <c r="H88" i="4"/>
  <c r="I44" i="2"/>
  <c r="I129" i="4"/>
  <c r="I17" i="3"/>
  <c r="I115" i="2"/>
  <c r="I60" i="2"/>
  <c r="H45" i="4"/>
  <c r="H110" i="4"/>
  <c r="I19" i="3"/>
  <c r="H32" i="2"/>
  <c r="H128" i="3"/>
  <c r="H17" i="4"/>
  <c r="I51" i="4"/>
  <c r="I8" i="4"/>
  <c r="I20" i="2"/>
  <c r="H11" i="2"/>
  <c r="H29" i="2"/>
  <c r="I89" i="2"/>
  <c r="I50" i="4"/>
  <c r="I42" i="4"/>
  <c r="I103" i="2"/>
  <c r="I75" i="4"/>
  <c r="H10" i="4"/>
  <c r="I93" i="2"/>
  <c r="I93" i="5"/>
  <c r="I98" i="4"/>
  <c r="I117" i="4"/>
  <c r="I33" i="2"/>
  <c r="I127" i="3"/>
  <c r="I81" i="3"/>
  <c r="I45" i="2"/>
  <c r="I9" i="2"/>
  <c r="I113" i="4"/>
  <c r="I94" i="3"/>
  <c r="I128" i="4"/>
  <c r="I54" i="3"/>
  <c r="H18" i="3"/>
  <c r="I121" i="2"/>
  <c r="H51" i="2"/>
  <c r="H49" i="4"/>
  <c r="H48" i="3"/>
  <c r="I12" i="4"/>
  <c r="H42" i="3"/>
  <c r="I13" i="2"/>
  <c r="I61" i="4"/>
  <c r="H124" i="4"/>
  <c r="I99" i="3"/>
  <c r="I107" i="5"/>
  <c r="I55" i="3"/>
  <c r="H104" i="2"/>
  <c r="I104" i="2"/>
  <c r="I59" i="3"/>
  <c r="I8" i="5"/>
  <c r="H8" i="5"/>
  <c r="H41" i="3"/>
  <c r="H11" i="3"/>
  <c r="H35" i="3"/>
  <c r="I35" i="3"/>
  <c r="H58" i="5"/>
  <c r="I58" i="5"/>
  <c r="H118" i="2"/>
  <c r="I118" i="2"/>
  <c r="H10" i="2"/>
  <c r="I10" i="2"/>
  <c r="I52" i="5"/>
  <c r="H52" i="5"/>
  <c r="H51" i="5"/>
  <c r="I51" i="5"/>
  <c r="I12" i="2"/>
  <c r="H12" i="2"/>
  <c r="I118" i="4"/>
  <c r="H118" i="4"/>
  <c r="I102" i="3"/>
  <c r="H102" i="3"/>
  <c r="I95" i="2"/>
  <c r="H95" i="2"/>
  <c r="H67" i="5"/>
  <c r="I3" i="4"/>
  <c r="H3" i="4"/>
  <c r="H102" i="2"/>
  <c r="I102" i="2"/>
  <c r="I32" i="4"/>
  <c r="H32" i="4"/>
  <c r="I56" i="5"/>
  <c r="H56" i="5"/>
  <c r="H88" i="2"/>
  <c r="I88" i="2"/>
  <c r="H129" i="5"/>
  <c r="I129" i="5"/>
  <c r="H45" i="3"/>
  <c r="H107" i="4"/>
  <c r="H108" i="5"/>
  <c r="I107" i="3"/>
  <c r="H2" i="5"/>
  <c r="H5" i="5"/>
  <c r="H44" i="4"/>
  <c r="I44" i="4"/>
  <c r="H125" i="4"/>
  <c r="I125" i="4"/>
  <c r="I111" i="2"/>
  <c r="H111" i="2"/>
  <c r="H121" i="5"/>
  <c r="H107" i="2"/>
  <c r="I45" i="5"/>
  <c r="H45" i="5"/>
  <c r="I111" i="4"/>
  <c r="H111" i="4"/>
  <c r="H60" i="5"/>
  <c r="I60" i="5"/>
  <c r="I19" i="5"/>
  <c r="H19" i="5"/>
  <c r="H75" i="5"/>
  <c r="I32" i="3"/>
  <c r="H32" i="3"/>
  <c r="I11" i="5"/>
  <c r="H11" i="5"/>
  <c r="H125" i="3"/>
  <c r="I125" i="3"/>
  <c r="H25" i="5"/>
  <c r="I25" i="5"/>
  <c r="I13" i="3"/>
  <c r="H13" i="3"/>
  <c r="H63" i="4"/>
  <c r="I63" i="4"/>
  <c r="H7" i="2"/>
  <c r="I7" i="2"/>
  <c r="H119" i="2"/>
  <c r="I119" i="2"/>
  <c r="H117" i="5"/>
  <c r="I117" i="5"/>
  <c r="I125" i="2"/>
  <c r="H125" i="2"/>
  <c r="H68" i="5"/>
  <c r="I110" i="3"/>
  <c r="H110" i="3"/>
  <c r="I101" i="4"/>
  <c r="H101" i="4"/>
  <c r="I73" i="2"/>
  <c r="H73" i="2"/>
  <c r="I67" i="3"/>
  <c r="H67" i="3"/>
  <c r="I125" i="5"/>
  <c r="H125" i="5"/>
  <c r="I25" i="4"/>
  <c r="H25" i="4"/>
  <c r="H68" i="3"/>
  <c r="I68" i="3"/>
  <c r="H47" i="4"/>
  <c r="I47" i="4"/>
  <c r="H3" i="5"/>
  <c r="H44" i="5"/>
  <c r="I44" i="5"/>
  <c r="H54" i="2"/>
  <c r="I54" i="2"/>
  <c r="I20" i="3"/>
  <c r="H20" i="3"/>
  <c r="I96" i="3"/>
  <c r="H96" i="3"/>
  <c r="H111" i="5"/>
  <c r="I111" i="5"/>
  <c r="I103" i="3"/>
  <c r="H103" i="3"/>
  <c r="I101" i="5"/>
  <c r="H101" i="5"/>
  <c r="H119" i="5"/>
  <c r="I119" i="5"/>
  <c r="I61" i="5"/>
  <c r="H61" i="5"/>
  <c r="I26" i="3"/>
  <c r="H26" i="3"/>
  <c r="I11" i="4"/>
  <c r="H11" i="4"/>
  <c r="I60" i="4"/>
  <c r="H60" i="4"/>
  <c r="I19" i="4"/>
  <c r="H19" i="4"/>
  <c r="H79" i="3"/>
  <c r="I79" i="3"/>
  <c r="H119" i="3"/>
  <c r="I119" i="3"/>
  <c r="I34" i="4"/>
  <c r="H34" i="4"/>
  <c r="H33" i="3"/>
  <c r="I33" i="3"/>
  <c r="I86" i="2"/>
  <c r="H86" i="2"/>
  <c r="I8" i="2"/>
  <c r="H8" i="2"/>
  <c r="H35" i="2"/>
  <c r="I35" i="2"/>
  <c r="I99" i="2"/>
  <c r="H99" i="2"/>
  <c r="H21" i="2"/>
  <c r="I21" i="2"/>
  <c r="I87" i="2"/>
  <c r="H87" i="2"/>
  <c r="H79" i="2"/>
  <c r="I79" i="2"/>
  <c r="I106" i="2"/>
  <c r="H106" i="2"/>
  <c r="I57" i="2"/>
  <c r="H57" i="2"/>
  <c r="H85" i="2"/>
  <c r="I85" i="2"/>
  <c r="I114" i="2"/>
  <c r="H114" i="2"/>
  <c r="H34" i="2"/>
  <c r="I34" i="2"/>
  <c r="I120" i="2"/>
  <c r="H120" i="2"/>
  <c r="I28" i="2"/>
  <c r="H28" i="2"/>
  <c r="H27" i="2"/>
  <c r="I27" i="2"/>
  <c r="I6" i="2"/>
  <c r="H6" i="2"/>
  <c r="I81" i="2"/>
  <c r="H81" i="2"/>
  <c r="H47" i="2"/>
  <c r="I47" i="2"/>
  <c r="H74" i="2"/>
  <c r="I74" i="2"/>
  <c r="I75" i="2"/>
  <c r="H75" i="2"/>
  <c r="I2" i="2"/>
  <c r="H2" i="2"/>
  <c r="H55" i="2"/>
  <c r="I55" i="2"/>
  <c r="I98" i="2"/>
  <c r="H98" i="2"/>
  <c r="I113" i="2"/>
  <c r="H113" i="2"/>
  <c r="I64" i="2"/>
  <c r="H64" i="2"/>
  <c r="H97" i="2"/>
  <c r="I97" i="2"/>
  <c r="H46" i="2"/>
  <c r="I46" i="2"/>
  <c r="H39" i="2"/>
  <c r="I39" i="2"/>
  <c r="I22" i="2"/>
  <c r="H22" i="2"/>
  <c r="H112" i="2"/>
  <c r="I112" i="2"/>
  <c r="H63" i="2"/>
  <c r="I63" i="2"/>
  <c r="I49" i="2"/>
  <c r="H49" i="2"/>
  <c r="I56" i="2"/>
  <c r="H56" i="2"/>
  <c r="I22" i="3"/>
  <c r="H22" i="3"/>
  <c r="H74" i="3"/>
  <c r="I74" i="3"/>
  <c r="H62" i="3"/>
  <c r="I62" i="3"/>
  <c r="I2" i="3"/>
  <c r="H2" i="3"/>
  <c r="I64" i="3"/>
  <c r="H64" i="3"/>
  <c r="I65" i="3"/>
  <c r="H65" i="3"/>
  <c r="H39" i="3"/>
  <c r="I39" i="3"/>
  <c r="I57" i="3"/>
  <c r="H57" i="3"/>
  <c r="H7" i="3"/>
  <c r="I7" i="3"/>
  <c r="I49" i="3"/>
  <c r="H49" i="3"/>
  <c r="H97" i="3"/>
  <c r="I97" i="3"/>
  <c r="H47" i="3"/>
  <c r="I47" i="3"/>
  <c r="I75" i="3"/>
  <c r="H75" i="3"/>
  <c r="H21" i="3"/>
  <c r="I21" i="3"/>
  <c r="H85" i="3"/>
  <c r="I85" i="3"/>
  <c r="I114" i="3"/>
  <c r="H114" i="3"/>
  <c r="I8" i="3"/>
  <c r="H8" i="3"/>
  <c r="H46" i="3"/>
  <c r="I46" i="3"/>
  <c r="I120" i="3"/>
  <c r="H120" i="3"/>
  <c r="I98" i="3"/>
  <c r="H98" i="3"/>
  <c r="I104" i="3"/>
  <c r="H104" i="3"/>
  <c r="I86" i="3"/>
  <c r="H86" i="3"/>
  <c r="H27" i="3"/>
  <c r="I27" i="3"/>
  <c r="I56" i="3"/>
  <c r="H56" i="3"/>
  <c r="I28" i="3"/>
  <c r="H28" i="3"/>
  <c r="I34" i="3"/>
  <c r="H34" i="3"/>
  <c r="I87" i="3"/>
  <c r="H87" i="3"/>
  <c r="I73" i="3"/>
  <c r="H73" i="3"/>
  <c r="I6" i="3"/>
  <c r="H112" i="3"/>
  <c r="I112" i="3"/>
  <c r="I29" i="3"/>
  <c r="H29" i="3"/>
  <c r="I111" i="3"/>
  <c r="H111" i="3"/>
  <c r="H63" i="3"/>
  <c r="I63" i="3"/>
  <c r="I57" i="4"/>
  <c r="H57" i="4"/>
  <c r="H27" i="4"/>
  <c r="I27" i="4"/>
  <c r="I48" i="4"/>
  <c r="H48" i="4"/>
  <c r="I86" i="4"/>
  <c r="H86" i="4"/>
  <c r="H35" i="4"/>
  <c r="I35" i="4"/>
  <c r="I9" i="4"/>
  <c r="H9" i="4"/>
  <c r="H112" i="4"/>
  <c r="I112" i="4"/>
  <c r="H55" i="4"/>
  <c r="I55" i="4"/>
  <c r="H46" i="4"/>
  <c r="I46" i="4"/>
  <c r="H96" i="4"/>
  <c r="I96" i="4"/>
  <c r="I99" i="4"/>
  <c r="H99" i="4"/>
  <c r="H85" i="4"/>
  <c r="I85" i="4"/>
  <c r="I87" i="4"/>
  <c r="H87" i="4"/>
  <c r="H74" i="4"/>
  <c r="I74" i="4"/>
  <c r="H119" i="4"/>
  <c r="I119" i="4"/>
  <c r="I81" i="4"/>
  <c r="H81" i="4"/>
  <c r="H97" i="4"/>
  <c r="I97" i="4"/>
  <c r="H62" i="4"/>
  <c r="I62" i="4"/>
  <c r="I114" i="4"/>
  <c r="H114" i="4"/>
  <c r="I106" i="4"/>
  <c r="H106" i="4"/>
  <c r="H79" i="4"/>
  <c r="I79" i="4"/>
  <c r="H7" i="4"/>
  <c r="I7" i="4"/>
  <c r="I2" i="4"/>
  <c r="H2" i="4"/>
  <c r="H54" i="4"/>
  <c r="I54" i="4"/>
  <c r="I41" i="4"/>
  <c r="H41" i="4"/>
  <c r="H21" i="4"/>
  <c r="I21" i="4"/>
  <c r="I120" i="4"/>
  <c r="H120" i="4"/>
  <c r="H6" i="4"/>
  <c r="I6" i="4"/>
  <c r="I29" i="4"/>
  <c r="H29" i="4"/>
  <c r="I28" i="4"/>
  <c r="H28" i="4"/>
  <c r="H73" i="4"/>
  <c r="I73" i="4"/>
  <c r="I26" i="4"/>
  <c r="H26" i="4"/>
  <c r="I22" i="4"/>
  <c r="H22" i="4"/>
  <c r="I64" i="4"/>
  <c r="H64" i="4"/>
  <c r="I20" i="4"/>
  <c r="H20" i="4"/>
  <c r="H39" i="4"/>
  <c r="I39" i="4"/>
  <c r="I120" i="5"/>
  <c r="H120" i="5"/>
  <c r="H21" i="5"/>
  <c r="I21" i="5"/>
  <c r="H39" i="5"/>
  <c r="I39" i="5"/>
  <c r="H85" i="5"/>
  <c r="I85" i="5"/>
  <c r="I41" i="5"/>
  <c r="H41" i="5"/>
  <c r="H96" i="5"/>
  <c r="I96" i="5"/>
  <c r="H62" i="5"/>
  <c r="I62" i="5"/>
  <c r="I81" i="5"/>
  <c r="H81" i="5"/>
  <c r="H63" i="5"/>
  <c r="I63" i="5"/>
  <c r="H79" i="5"/>
  <c r="I79" i="5"/>
  <c r="I26" i="5"/>
  <c r="H26" i="5"/>
  <c r="H47" i="5"/>
  <c r="I47" i="5"/>
  <c r="I57" i="5"/>
  <c r="H57" i="5"/>
  <c r="H55" i="5"/>
  <c r="I55" i="5"/>
  <c r="H97" i="5"/>
  <c r="I97" i="5"/>
  <c r="I64" i="5"/>
  <c r="H64" i="5"/>
  <c r="I113" i="5"/>
  <c r="H113" i="5"/>
  <c r="H46" i="5"/>
  <c r="I46" i="5"/>
  <c r="I99" i="5"/>
  <c r="H99" i="5"/>
  <c r="I54" i="5"/>
  <c r="H54" i="5"/>
  <c r="I20" i="5"/>
  <c r="H20" i="5"/>
  <c r="I106" i="5"/>
  <c r="H106" i="5"/>
  <c r="H7" i="5"/>
  <c r="I7" i="5"/>
  <c r="H35" i="5"/>
  <c r="I35" i="5"/>
  <c r="I9" i="5"/>
  <c r="H9" i="5"/>
  <c r="H112" i="5"/>
  <c r="I112" i="5"/>
  <c r="H73" i="5"/>
  <c r="I73" i="5"/>
  <c r="H74" i="5"/>
  <c r="I74" i="5"/>
  <c r="H34" i="5"/>
  <c r="I34" i="5"/>
  <c r="H6" i="5"/>
  <c r="I6" i="5"/>
  <c r="I87" i="5"/>
  <c r="H87" i="5"/>
  <c r="I29" i="5"/>
  <c r="H29" i="5"/>
  <c r="I114" i="5"/>
  <c r="H114" i="5"/>
  <c r="I48" i="5"/>
  <c r="H48" i="5"/>
  <c r="H27" i="5"/>
  <c r="I27" i="5"/>
  <c r="I2" i="7"/>
  <c r="I78" i="4" l="1"/>
  <c r="H49" i="5"/>
  <c r="H128" i="5"/>
  <c r="H105" i="4"/>
  <c r="I123" i="5"/>
  <c r="H124" i="5"/>
  <c r="H83" i="4"/>
  <c r="H126" i="4"/>
  <c r="H42" i="5"/>
  <c r="H95" i="5"/>
  <c r="H94" i="5"/>
  <c r="H50" i="5"/>
  <c r="H122" i="4"/>
  <c r="I91" i="4"/>
  <c r="H76" i="4"/>
  <c r="I86" i="5"/>
  <c r="I82" i="4"/>
  <c r="H92" i="4"/>
  <c r="I92" i="4"/>
  <c r="H90" i="4"/>
  <c r="I15" i="4"/>
  <c r="H40" i="4"/>
  <c r="H43" i="5"/>
  <c r="H14" i="4"/>
  <c r="I37" i="4"/>
  <c r="I38" i="5"/>
  <c r="I17" i="5"/>
  <c r="I10" i="5"/>
  <c r="H16" i="5"/>
  <c r="H18" i="5"/>
  <c r="I30" i="5"/>
  <c r="H58" i="4"/>
  <c r="I70" i="4"/>
  <c r="I130" i="5"/>
  <c r="H38" i="4"/>
  <c r="I65" i="5"/>
  <c r="I115" i="5"/>
  <c r="I78" i="5"/>
  <c r="I116" i="4"/>
  <c r="I43" i="4"/>
  <c r="I84" i="4"/>
  <c r="I12" i="5"/>
  <c r="I59" i="5"/>
  <c r="H98" i="5"/>
  <c r="I53" i="4"/>
  <c r="H93" i="4"/>
  <c r="I13" i="5"/>
  <c r="I89" i="5"/>
  <c r="H109" i="5"/>
  <c r="H28" i="5"/>
  <c r="I70" i="5"/>
  <c r="I33" i="5"/>
  <c r="I100" i="5"/>
  <c r="H110" i="5"/>
  <c r="I32" i="5"/>
  <c r="G84" i="5"/>
  <c r="H84" i="5" s="1"/>
  <c r="I22" i="5"/>
  <c r="I104" i="5"/>
  <c r="I116" i="5"/>
  <c r="H102" i="5"/>
  <c r="H88" i="5"/>
  <c r="I92" i="5"/>
  <c r="H92" i="5"/>
  <c r="I127" i="5"/>
  <c r="I118" i="5"/>
  <c r="I31" i="5"/>
  <c r="G53" i="5"/>
  <c r="H53" i="5" s="1"/>
  <c r="H80" i="3"/>
  <c r="H84" i="2"/>
  <c r="H80" i="2"/>
  <c r="H80" i="4"/>
  <c r="H84" i="3"/>
  <c r="I48" i="3"/>
  <c r="H80" i="5"/>
  <c r="H94" i="3"/>
  <c r="H12" i="4"/>
  <c r="H115" i="4"/>
  <c r="H100" i="2"/>
  <c r="H102" i="4"/>
  <c r="I100" i="4"/>
  <c r="I89" i="4"/>
  <c r="H113" i="4"/>
  <c r="I17" i="4"/>
  <c r="I16" i="4"/>
  <c r="I104" i="4"/>
  <c r="H8" i="4"/>
  <c r="I26" i="2"/>
  <c r="H94" i="2"/>
  <c r="I52" i="3"/>
  <c r="H16" i="2"/>
  <c r="I108" i="2"/>
  <c r="I100" i="3"/>
  <c r="I128" i="3"/>
  <c r="H60" i="3"/>
  <c r="I101" i="3"/>
  <c r="H115" i="2"/>
  <c r="I67" i="2"/>
  <c r="H95" i="3"/>
  <c r="H98" i="4"/>
  <c r="H89" i="3"/>
  <c r="I17" i="2"/>
  <c r="H54" i="3"/>
  <c r="I42" i="3"/>
  <c r="H127" i="3"/>
  <c r="I3" i="3"/>
  <c r="I51" i="3"/>
  <c r="I68" i="2"/>
  <c r="I33" i="4"/>
  <c r="I88" i="4"/>
  <c r="H81" i="3"/>
  <c r="H124" i="3"/>
  <c r="I127" i="2"/>
  <c r="I110" i="4"/>
  <c r="H121" i="2"/>
  <c r="H61" i="3"/>
  <c r="H20" i="2"/>
  <c r="I5" i="4"/>
  <c r="H109" i="3"/>
  <c r="I18" i="3"/>
  <c r="H17" i="3"/>
  <c r="H9" i="2"/>
  <c r="I65" i="2"/>
  <c r="H68" i="4"/>
  <c r="H61" i="4"/>
  <c r="H19" i="2"/>
  <c r="H117" i="4"/>
  <c r="H44" i="2"/>
  <c r="I45" i="4"/>
  <c r="H50" i="2"/>
  <c r="I94" i="4"/>
  <c r="I129" i="2"/>
  <c r="H67" i="4"/>
  <c r="I58" i="2"/>
  <c r="I123" i="4"/>
  <c r="I124" i="2"/>
  <c r="I43" i="2"/>
  <c r="I130" i="2"/>
  <c r="H12" i="3"/>
  <c r="I32" i="2"/>
  <c r="H129" i="4"/>
  <c r="H25" i="3"/>
  <c r="H75" i="4"/>
  <c r="I117" i="2"/>
  <c r="H59" i="2"/>
  <c r="H31" i="4"/>
  <c r="I51" i="2"/>
  <c r="I13" i="4"/>
  <c r="H31" i="2"/>
  <c r="H16" i="3"/>
  <c r="H103" i="2"/>
  <c r="H50" i="4"/>
  <c r="I88" i="3"/>
  <c r="I30" i="3"/>
  <c r="H13" i="2"/>
  <c r="H89" i="2"/>
  <c r="I108" i="3"/>
  <c r="I10" i="3"/>
  <c r="H62" i="2"/>
  <c r="H61" i="2"/>
  <c r="H59" i="4"/>
  <c r="I110" i="2"/>
  <c r="I128" i="2"/>
  <c r="H127" i="4"/>
  <c r="I109" i="4"/>
  <c r="I124" i="4"/>
  <c r="I29" i="2"/>
  <c r="I5" i="2"/>
  <c r="I103" i="4"/>
  <c r="I53" i="2"/>
  <c r="H52" i="2"/>
  <c r="H117" i="3"/>
  <c r="I48" i="2"/>
  <c r="H51" i="4"/>
  <c r="I58" i="3"/>
  <c r="I44" i="3"/>
  <c r="H45" i="2"/>
  <c r="I108" i="4"/>
  <c r="H101" i="2"/>
  <c r="I123" i="3"/>
  <c r="H121" i="4"/>
  <c r="H25" i="2"/>
  <c r="I30" i="2"/>
  <c r="H106" i="3"/>
  <c r="I49" i="4"/>
  <c r="H33" i="2"/>
  <c r="H128" i="4"/>
  <c r="H60" i="2"/>
  <c r="H56" i="4"/>
  <c r="I50" i="3"/>
  <c r="H123" i="2"/>
  <c r="I41" i="2"/>
  <c r="I118" i="3"/>
  <c r="H19" i="3"/>
  <c r="H96" i="2"/>
  <c r="I30" i="4"/>
  <c r="H121" i="3"/>
  <c r="I52" i="4"/>
  <c r="H18" i="4"/>
  <c r="H31" i="3"/>
  <c r="H113" i="3"/>
  <c r="I3" i="2"/>
  <c r="I43" i="3"/>
  <c r="I18" i="2"/>
  <c r="I95" i="4"/>
  <c r="I115" i="3"/>
  <c r="I129" i="3"/>
  <c r="I10" i="4"/>
  <c r="H42" i="4"/>
  <c r="I11" i="2"/>
  <c r="H42" i="2"/>
  <c r="H9" i="3"/>
  <c r="H65" i="4"/>
  <c r="I109" i="2"/>
  <c r="I131" i="4" l="1"/>
  <c r="I131" i="3"/>
  <c r="H131" i="3"/>
  <c r="H84" i="4"/>
  <c r="H53" i="4"/>
  <c r="I53" i="5"/>
  <c r="I84" i="5"/>
  <c r="I131" i="2"/>
  <c r="H131" i="2"/>
  <c r="H132" i="5"/>
  <c r="I132" i="7"/>
  <c r="H131" i="4" l="1"/>
  <c r="I13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0109C3-5387-41E2-BA8A-A5CF9B218D2C}" keepAlive="1" name="Query - Table 2" description="Connection to the 'Table 2' query in the workbook." type="5" refreshedVersion="8" background="1" saveData="1">
    <dbPr connection="Provider=Microsoft.Mashup.OleDb.1;Data Source=$Workbook$;Location=&quot;Table 2&quot;;Extended Properties=&quot;&quot;" command="SELECT * FROM [Table 2]"/>
  </connection>
  <connection id="2" xr16:uid="{0710FCBC-9EBF-4D2A-84F0-218DEB9330B8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3" xr16:uid="{58F6AF1F-9B0D-4023-8652-06912F018CD0}" keepAlive="1" name="Query - Table 2 (3)" description="Connection to the 'Table 2 (3)' query in the workbook." type="5" refreshedVersion="8" background="1" saveData="1">
    <dbPr connection="Provider=Microsoft.Mashup.OleDb.1;Data Source=$Workbook$;Location=&quot;Table 2 (3)&quot;;Extended Properties=&quot;&quot;" command="SELECT * FROM [Table 2 (3)]"/>
  </connection>
  <connection id="4" xr16:uid="{C2BABBBC-65A4-46D5-AE68-F2ED5E75556F}" keepAlive="1" name="Query - Table 2 (4)" description="Connection to the 'Table 2 (4)' query in the workbook." type="5" refreshedVersion="8" background="1" saveData="1">
    <dbPr connection="Provider=Microsoft.Mashup.OleDb.1;Data Source=$Workbook$;Location=&quot;Table 2 (4)&quot;;Extended Properties=&quot;&quot;" command="SELECT * FROM [Table 2 (4)]"/>
  </connection>
  <connection id="5" xr16:uid="{5001849E-1850-4DC1-82C4-19130FDC14A7}" keepAlive="1" name="Query - Table 4" description="Connection to the 'Table 4' query in the workbook." type="5" refreshedVersion="8" background="1" saveData="1">
    <dbPr connection="Provider=Microsoft.Mashup.OleDb.1;Data Source=$Workbook$;Location=&quot;Table 4&quot;;Extended Properties=&quot;&quot;" command="SELECT * FROM [Table 4]"/>
  </connection>
</connections>
</file>

<file path=xl/sharedStrings.xml><?xml version="1.0" encoding="utf-8"?>
<sst xmlns="http://schemas.openxmlformats.org/spreadsheetml/2006/main" count="13264" uniqueCount="9446">
  <si>
    <t>Row Labels</t>
  </si>
  <si>
    <t>Canada Pension Plan Investment Board (CPPIB)</t>
  </si>
  <si>
    <t>Healthcare of Ontario Pension Plan (HOOPP)</t>
  </si>
  <si>
    <t>Investment Management Corporation of Ontario (IMCO)</t>
  </si>
  <si>
    <t>Ontario Municipal Employees' Retirement System (OMERS)</t>
  </si>
  <si>
    <t>Ontario Public Service Employees Union Pension Trust (OPTrust)</t>
  </si>
  <si>
    <t>Ontario Teachers' Pension Plan (OTPP)</t>
  </si>
  <si>
    <t>AES Corp</t>
  </si>
  <si>
    <t>Air Products and Chemicals Inc</t>
  </si>
  <si>
    <t>Alberta Investment Management Corp</t>
  </si>
  <si>
    <t>Alliant Energy Corp</t>
  </si>
  <si>
    <t>AltaGas Ltd</t>
  </si>
  <si>
    <t>Aluminum Corp of China Ltd</t>
  </si>
  <si>
    <t>Aluminum Corp of China Ltd - A</t>
  </si>
  <si>
    <t>Ameren Corp</t>
  </si>
  <si>
    <t>American Electric Power Company</t>
  </si>
  <si>
    <t>Arc Resources Ltd</t>
  </si>
  <si>
    <t>ATCO Ltd</t>
  </si>
  <si>
    <t>Athabasca Oil Corp</t>
  </si>
  <si>
    <t>Bank of Montreal</t>
  </si>
  <si>
    <t>Bank of Nova Scotia</t>
  </si>
  <si>
    <t>Battalion Oil Corp</t>
  </si>
  <si>
    <t>Baytex Energy Corp</t>
  </si>
  <si>
    <t>Berkshire Hathaway Inc Class A</t>
  </si>
  <si>
    <t>Berkshire Hathaway Inc Class B</t>
  </si>
  <si>
    <t>Berry Corp</t>
  </si>
  <si>
    <t>Birchcliff Energy Ltd</t>
  </si>
  <si>
    <t>BP plc</t>
  </si>
  <si>
    <t>British Columbia Investment Management Corp</t>
  </si>
  <si>
    <t>Caisse de Depot et Placement du Quebec</t>
  </si>
  <si>
    <t>Canadian Natural Resources Ltd</t>
  </si>
  <si>
    <t>Carlyle Group Inc</t>
  </si>
  <si>
    <t>Cenovus Energy Inc</t>
  </si>
  <si>
    <t>CenterPoint Energy Inc</t>
  </si>
  <si>
    <t>Cheniere Energy Inc</t>
  </si>
  <si>
    <t>Chesapeake Energy Corp</t>
  </si>
  <si>
    <t>Chevron Corp</t>
  </si>
  <si>
    <t>CIBC</t>
  </si>
  <si>
    <t>Civitas Resources Inc</t>
  </si>
  <si>
    <t>CMS Energy Corp</t>
  </si>
  <si>
    <t>ConocoPhillips</t>
  </si>
  <si>
    <t>Continential Resources Inc</t>
  </si>
  <si>
    <t>CPPIB</t>
  </si>
  <si>
    <t>Crescent Energy Co</t>
  </si>
  <si>
    <t>Crescent Point Energy Corp</t>
  </si>
  <si>
    <t>CSV Holdings Inc - Private Company</t>
  </si>
  <si>
    <t>Diamondback Energy Inc</t>
  </si>
  <si>
    <t>Dominion Energy Inc</t>
  </si>
  <si>
    <t>DTE Energy Company</t>
  </si>
  <si>
    <t>Duke Energy Corp</t>
  </si>
  <si>
    <t xml:space="preserve">Ecopetrol SA </t>
  </si>
  <si>
    <t>Emera Inc</t>
  </si>
  <si>
    <t>Enbridge Inc</t>
  </si>
  <si>
    <t>Enel SpA</t>
  </si>
  <si>
    <t>Enerflex Ltd</t>
  </si>
  <si>
    <t>Energy Transfer LP</t>
  </si>
  <si>
    <t>Enerplus Corp</t>
  </si>
  <si>
    <t>Eni SpA</t>
  </si>
  <si>
    <t>Enterprise Products Partners</t>
  </si>
  <si>
    <t>EOG Resources Inc</t>
  </si>
  <si>
    <t>EQT Corp</t>
  </si>
  <si>
    <t>Equinor ASA</t>
  </si>
  <si>
    <t>Equitrans Midstream Corp</t>
  </si>
  <si>
    <t>ExxonMobil Corp</t>
  </si>
  <si>
    <t>FirstEnergy Corp</t>
  </si>
  <si>
    <t>Fortis Inc</t>
  </si>
  <si>
    <t>Franco-Nevada Corp</t>
  </si>
  <si>
    <t>Freehold Royalties Ltd</t>
  </si>
  <si>
    <t>Galp Energia</t>
  </si>
  <si>
    <t>Glencore PLC</t>
  </si>
  <si>
    <t>Halliburton Co</t>
  </si>
  <si>
    <t>Healthcare of Ontario Pension Plan Trust Fund - PE Limited Partner</t>
  </si>
  <si>
    <t>Hess Corp</t>
  </si>
  <si>
    <t>Imperial Oil</t>
  </si>
  <si>
    <t>Infraestructura Energetica N</t>
  </si>
  <si>
    <t>Intact Financial</t>
  </si>
  <si>
    <t>Inter Pipeline Ltd</t>
  </si>
  <si>
    <t>Investment Management Corporation of Ontario - PE Limited Partner</t>
  </si>
  <si>
    <t>ITOCHU Corp</t>
  </si>
  <si>
    <t>Keyera Corp</t>
  </si>
  <si>
    <t>Kinder Morgan Inc</t>
  </si>
  <si>
    <t>Korea National Oil Corp - Private Company</t>
  </si>
  <si>
    <t>Legacy Reserves Inc</t>
  </si>
  <si>
    <t>Manulife</t>
  </si>
  <si>
    <t>Marathon Oil Corp</t>
  </si>
  <si>
    <t>Marathon Petroleum Corp</t>
  </si>
  <si>
    <t>MEG Energy Corp</t>
  </si>
  <si>
    <t>National Bank of Canada</t>
  </si>
  <si>
    <t>NGL Supply Co Ltd - Private Company</t>
  </si>
  <si>
    <t>NRG Energy Inc</t>
  </si>
  <si>
    <t>NuVista Energy Ltd</t>
  </si>
  <si>
    <t>Obsidian Energy Ltd</t>
  </si>
  <si>
    <t>Occidental Petroleum Corp</t>
  </si>
  <si>
    <t>OGE Energy Corp</t>
  </si>
  <si>
    <t>ONEOK Inc</t>
  </si>
  <si>
    <t>Ontario Municipal Employees Retirement System - PE Limited Partner</t>
  </si>
  <si>
    <t>Ontario Pension Plan Board</t>
  </si>
  <si>
    <t>OPSEU Pension Plan Trust Fund - PE Limited Partner</t>
  </si>
  <si>
    <t>Ovintic Inc</t>
  </si>
  <si>
    <t>Pampa Energia SA</t>
  </si>
  <si>
    <t>Paramount Resources Ltd</t>
  </si>
  <si>
    <t>Parkland Corp</t>
  </si>
  <si>
    <t>Payto Exploration and Development Corp</t>
  </si>
  <si>
    <t>Pembina Pipeline Corp</t>
  </si>
  <si>
    <t>Petrobras - Petroleo Bras</t>
  </si>
  <si>
    <t>PG&amp;E Corp</t>
  </si>
  <si>
    <t>Phillips 66</t>
  </si>
  <si>
    <t>Pioneer Natural Resources Co</t>
  </si>
  <si>
    <t>Plains All American Pipeline</t>
  </si>
  <si>
    <t>Power Corp of Canada</t>
  </si>
  <si>
    <t>Public Sector Pension Plan</t>
  </si>
  <si>
    <t>Public Service Enterprise Group Inc</t>
  </si>
  <si>
    <t>RBC</t>
  </si>
  <si>
    <t xml:space="preserve">RWE AG </t>
  </si>
  <si>
    <t>Sasol Ltd</t>
  </si>
  <si>
    <t>Schlumberger Ltd</t>
  </si>
  <si>
    <t>Secure Energy Services Inc</t>
  </si>
  <si>
    <t>Sempra</t>
  </si>
  <si>
    <t>Shell Plc</t>
  </si>
  <si>
    <t>Southern Co</t>
  </si>
  <si>
    <t>Southwestern Energy Co</t>
  </si>
  <si>
    <t>Sun Life Financial</t>
  </si>
  <si>
    <t>Suncor Energy Inc</t>
  </si>
  <si>
    <t>Tamarack Valley Energy Ltd</t>
  </si>
  <si>
    <t>Targa Resources Corp</t>
  </si>
  <si>
    <t>TC Energy Corp</t>
  </si>
  <si>
    <t>Teck Resources Ltd, Class B</t>
  </si>
  <si>
    <t>Toronto-Dominion Bank</t>
  </si>
  <si>
    <t>TotalEnergies SE</t>
  </si>
  <si>
    <t>Tourmaline Oil Corp</t>
  </si>
  <si>
    <t>TransAtla Corp</t>
  </si>
  <si>
    <t>Tundra Oil &amp; Gas Ltd - Private Company</t>
  </si>
  <si>
    <t>Valero Energy Corp</t>
  </si>
  <si>
    <t>Vermillion Energy Inc</t>
  </si>
  <si>
    <t>Vista Energy SAB</t>
  </si>
  <si>
    <t>Vistra Corp</t>
  </si>
  <si>
    <t>Vitol Holding BV</t>
  </si>
  <si>
    <t>WEC Energy Corp</t>
  </si>
  <si>
    <t>Whitecap Resources Inc</t>
  </si>
  <si>
    <t>Williams Cos Inc</t>
  </si>
  <si>
    <t>Woodside Energy Group Ltd</t>
  </si>
  <si>
    <t>Xcel Energy Inc</t>
  </si>
  <si>
    <t>(blank)</t>
  </si>
  <si>
    <t>Grand Total</t>
  </si>
  <si>
    <t>Company</t>
  </si>
  <si>
    <t xml:space="preserve">Shareholding </t>
  </si>
  <si>
    <t>EVIC</t>
  </si>
  <si>
    <t>Market Closing Price</t>
  </si>
  <si>
    <t>Emissions (Scope 1&amp;2)</t>
  </si>
  <si>
    <t>Total Emissions (Scope 1, 2 &amp; 3)</t>
  </si>
  <si>
    <t>Attribution Factor</t>
  </si>
  <si>
    <t>Financed Emissions (Scope 1&amp;2)</t>
  </si>
  <si>
    <t>Financed Emissions (Scope 1,2&amp;3)</t>
  </si>
  <si>
    <t>NAME</t>
  </si>
  <si>
    <t>TICKER + FINANCIAL YEAR</t>
  </si>
  <si>
    <t>ENTERPRISE VALUE INCLUDING CASH</t>
  </si>
  <si>
    <t>Sum of All Emissions</t>
  </si>
  <si>
    <t>Sum of Scope 1&amp;2 Emissions</t>
  </si>
  <si>
    <t>Closing Share Price</t>
  </si>
  <si>
    <t>AES CORP</t>
  </si>
  <si>
    <t>AES US 2022</t>
  </si>
  <si>
    <t>AETHON ENERGY MANAGEMENT LLC</t>
  </si>
  <si>
    <t>1272320D US 2022</t>
  </si>
  <si>
    <t>APD US 2022</t>
  </si>
  <si>
    <t>ALBERTA INVESTMENT MANAGEMEN</t>
  </si>
  <si>
    <t>804652Z CN 2022</t>
  </si>
  <si>
    <t>1487407D CN 2022</t>
  </si>
  <si>
    <t>ALLIANCE PIPELINE LP/UNITED</t>
  </si>
  <si>
    <t>3478182Z US 2022</t>
  </si>
  <si>
    <t>ALLIANT ENERGY CORP</t>
  </si>
  <si>
    <t>LNT US 2022</t>
  </si>
  <si>
    <t>ALTAGAS LTD</t>
  </si>
  <si>
    <t>ALA CN 2022</t>
  </si>
  <si>
    <t>ALUMINUM CORP OF CHINA LTD-A</t>
  </si>
  <si>
    <t>601600 CH 2022</t>
  </si>
  <si>
    <t>ALUMINUM CORP OF CHINA LTD-H</t>
  </si>
  <si>
    <t>2600 HK 2022</t>
  </si>
  <si>
    <t>AEE US 2022</t>
  </si>
  <si>
    <t>AEP US 2022</t>
  </si>
  <si>
    <t>ARC RESOURCES LTD</t>
  </si>
  <si>
    <t>ARX CN 2022</t>
  </si>
  <si>
    <t>ATCO LTD -CLASS I</t>
  </si>
  <si>
    <t>ACO/X CN 2022</t>
  </si>
  <si>
    <t>ATHABASCA OIL CORP</t>
  </si>
  <si>
    <t>ATH CN 2022</t>
  </si>
  <si>
    <t>BANK OF MONTREAL</t>
  </si>
  <si>
    <t>BMO CN 2022</t>
  </si>
  <si>
    <t>BANK OF NOVA SCOTIA</t>
  </si>
  <si>
    <t>BNS CN 2022</t>
  </si>
  <si>
    <t>BATTALION OIL CORP</t>
  </si>
  <si>
    <t>BATL US 2022</t>
  </si>
  <si>
    <t>BAYTEX ENERGY CORP</t>
  </si>
  <si>
    <t>BTE CN 2022</t>
  </si>
  <si>
    <t>BRK/A US 2022</t>
  </si>
  <si>
    <t>BERKSHIRE HATHAWAY INC-CL B</t>
  </si>
  <si>
    <t>BRK/B US 2022</t>
  </si>
  <si>
    <t>BERRY CORP</t>
  </si>
  <si>
    <t>BRY US 2022</t>
  </si>
  <si>
    <t>BIRCHCLIFF ENERGY LTD</t>
  </si>
  <si>
    <t>BIR CN 2022</t>
  </si>
  <si>
    <t>BP PLC</t>
  </si>
  <si>
    <t>BP/ LN 2022</t>
  </si>
  <si>
    <t>BRITISH COLUMBIA INVESTMENT</t>
  </si>
  <si>
    <t>120537Z CN 2022</t>
  </si>
  <si>
    <t>BROOKFIELD CORP</t>
  </si>
  <si>
    <t>BN CN 2022</t>
  </si>
  <si>
    <t>CAISSE DE DEPOT ET PLACEMENT</t>
  </si>
  <si>
    <t>1118Z CN 2022</t>
  </si>
  <si>
    <t>CAN IMPERIAL BK OF COMMERCE</t>
  </si>
  <si>
    <t>CM CN 2022</t>
  </si>
  <si>
    <t>CANADA DEVELOPMENT INVESTMEN</t>
  </si>
  <si>
    <t>0148238D CN 2022</t>
  </si>
  <si>
    <t>CANADA PENSION PLAN INVESTME</t>
  </si>
  <si>
    <t>3682Z CN 2022</t>
  </si>
  <si>
    <t>CNQ CN 2022</t>
  </si>
  <si>
    <t>CG US 2022</t>
  </si>
  <si>
    <t>CENOVUS ENERGY INC</t>
  </si>
  <si>
    <t>CVE CN 2022</t>
  </si>
  <si>
    <t>CENTERPOINT ENERGY INC</t>
  </si>
  <si>
    <t>CNP US 2022</t>
  </si>
  <si>
    <t>CHENIERE ENERGY INC</t>
  </si>
  <si>
    <t>LNG US 2022</t>
  </si>
  <si>
    <t>CHESAPEAKE ENERGY CORP</t>
  </si>
  <si>
    <t>CHK US 2022</t>
  </si>
  <si>
    <t>CVX US 2022</t>
  </si>
  <si>
    <t>CIVITAS RESOURCES INC</t>
  </si>
  <si>
    <t>CIVI US 2022</t>
  </si>
  <si>
    <t>CMS ENERGY CORP</t>
  </si>
  <si>
    <t>CMS US 2022</t>
  </si>
  <si>
    <t>COASTAL GASLINK PIPELINE LTD</t>
  </si>
  <si>
    <t>1756679D CN 2022</t>
  </si>
  <si>
    <t>CONOCOPHILLIPS</t>
  </si>
  <si>
    <t>COP US 2022</t>
  </si>
  <si>
    <t>CONTINENTAL RESOURCES INC/OK</t>
  </si>
  <si>
    <t>CLR US 2022</t>
  </si>
  <si>
    <t>CRESCENT ENERGY INC-A</t>
  </si>
  <si>
    <t>CRGY US 2022</t>
  </si>
  <si>
    <t>CPG CN 2022</t>
  </si>
  <si>
    <t>CSV HOLDINGS INC</t>
  </si>
  <si>
    <t>3033433Z US 2022</t>
  </si>
  <si>
    <t>DIAMONDBACK ENERGY INC</t>
  </si>
  <si>
    <t>FANG US 2022</t>
  </si>
  <si>
    <t>DOMINION ENERGY INC</t>
  </si>
  <si>
    <t>D US 2022</t>
  </si>
  <si>
    <t>DTE US 2022</t>
  </si>
  <si>
    <t>DUK US 2022</t>
  </si>
  <si>
    <t>ECOPETROL SA</t>
  </si>
  <si>
    <t>ECOPETL CB 2022</t>
  </si>
  <si>
    <t>EMERA INC</t>
  </si>
  <si>
    <t>EMA CN 2022</t>
  </si>
  <si>
    <t>ENBRIDGE INC</t>
  </si>
  <si>
    <t>ENB CN 2022</t>
  </si>
  <si>
    <t>ENEL SPA</t>
  </si>
  <si>
    <t>ENEL IM 2022</t>
  </si>
  <si>
    <t>ENERFLEX LTD</t>
  </si>
  <si>
    <t>EFX CN 2022</t>
  </si>
  <si>
    <t>ENERGY TRANSFER LP</t>
  </si>
  <si>
    <t>ET US 2022</t>
  </si>
  <si>
    <t>ENERPLUS CORP</t>
  </si>
  <si>
    <t>ERF CN 2022</t>
  </si>
  <si>
    <t>ENI SPA</t>
  </si>
  <si>
    <t>ENI IM 2022</t>
  </si>
  <si>
    <t>ENTERPRISE PRODUCTS PARTNERS</t>
  </si>
  <si>
    <t>EPD US 2022</t>
  </si>
  <si>
    <t>EOG US 2022</t>
  </si>
  <si>
    <t>EQT CORP</t>
  </si>
  <si>
    <t>EQT US 2022</t>
  </si>
  <si>
    <t>EQUINOR ASA</t>
  </si>
  <si>
    <t>EQNR NO 2022</t>
  </si>
  <si>
    <t>EQUITRANS MIDSTREAM CORP</t>
  </si>
  <si>
    <t>ETRN US 2022</t>
  </si>
  <si>
    <t>EXXON MOBIL CORP</t>
  </si>
  <si>
    <t>XOM US 2022</t>
  </si>
  <si>
    <t>FAIRFAX FINANCIAL HLDGS LTD</t>
  </si>
  <si>
    <t>FFH CN 2022</t>
  </si>
  <si>
    <t>FIRSTENERGY CORP</t>
  </si>
  <si>
    <t>FE US 2022</t>
  </si>
  <si>
    <t>FORTIS INC</t>
  </si>
  <si>
    <t>FTS CN 2022</t>
  </si>
  <si>
    <t>FNV CN 2022</t>
  </si>
  <si>
    <t>FREEHOLD ROYALTIES LTD</t>
  </si>
  <si>
    <t>FRU CN 2022</t>
  </si>
  <si>
    <t>GALP ENERGIA SGPS SA</t>
  </si>
  <si>
    <t>GALP PL 2022</t>
  </si>
  <si>
    <t>GLENCORE PLC</t>
  </si>
  <si>
    <t>GLEN LN 2022</t>
  </si>
  <si>
    <t>HALLIBURTON CO</t>
  </si>
  <si>
    <t>HAL US 2022</t>
  </si>
  <si>
    <t>HEALTHCARE OF ONTARIO PENSIO</t>
  </si>
  <si>
    <t>2684630Z CN 2022</t>
  </si>
  <si>
    <t>HESS CORP</t>
  </si>
  <si>
    <t>HES US 2022</t>
  </si>
  <si>
    <t>IMPERIAL OIL LTD</t>
  </si>
  <si>
    <t>IMO CN 2022</t>
  </si>
  <si>
    <t>INFRAESTRUCTURA ENERGETICA N</t>
  </si>
  <si>
    <t>IENOVA* MM 2022</t>
  </si>
  <si>
    <t>INFRAESTRUCTURA MARINA DEL G</t>
  </si>
  <si>
    <t>2158975D MM 2022</t>
  </si>
  <si>
    <t>INTACT FINANCIAL CORP</t>
  </si>
  <si>
    <t>IFC CN 2022</t>
  </si>
  <si>
    <t>INTER PIPELINE LTD</t>
  </si>
  <si>
    <t>IPL CN 2022</t>
  </si>
  <si>
    <t>INVESTMENT MANAGEMENT CORP O</t>
  </si>
  <si>
    <t>1628981D CN 2022</t>
  </si>
  <si>
    <t>IRVING OIL LTD</t>
  </si>
  <si>
    <t>0133955D CN 2022</t>
  </si>
  <si>
    <t>ITOCHU CORP</t>
  </si>
  <si>
    <t>8001 JP 2022</t>
  </si>
  <si>
    <t>0555061D US 2022</t>
  </si>
  <si>
    <t>KEYERA CORP</t>
  </si>
  <si>
    <t>KEY CN 2022</t>
  </si>
  <si>
    <t>KMI US 2022</t>
  </si>
  <si>
    <t>KOREA NATIONAL OIL CORP</t>
  </si>
  <si>
    <t>KNOCPZ KS 2022</t>
  </si>
  <si>
    <t>LEGACY RESERVES INC</t>
  </si>
  <si>
    <t>LGCY US 2022</t>
  </si>
  <si>
    <t>MANULIFE FINANCIAL CORP</t>
  </si>
  <si>
    <t>MFC CN 2022</t>
  </si>
  <si>
    <t>MARATHON OIL CORP</t>
  </si>
  <si>
    <t>MRO US 2022</t>
  </si>
  <si>
    <t>MPC US 2022</t>
  </si>
  <si>
    <t>MEG ENERGY CORP</t>
  </si>
  <si>
    <t>MEG CN 2022</t>
  </si>
  <si>
    <t>NATION WIDE RESOURCES INC</t>
  </si>
  <si>
    <t>NWR CN 2022</t>
  </si>
  <si>
    <t>NATIONAL BANK OF CANADA</t>
  </si>
  <si>
    <t>NA CN 2022</t>
  </si>
  <si>
    <t>NEW BCP RAPTOR HOLDCO LLC</t>
  </si>
  <si>
    <t>2121235D US 2022</t>
  </si>
  <si>
    <t>NGL SUPPLY CO LTD</t>
  </si>
  <si>
    <t>7662727Z CN 2022</t>
  </si>
  <si>
    <t>NIGERIAN NATIONAL PETROLEUM</t>
  </si>
  <si>
    <t>58325Z NL 2022</t>
  </si>
  <si>
    <t>NORTH WEST REDWATER PARTNERS</t>
  </si>
  <si>
    <t>0630082D CN 2022</t>
  </si>
  <si>
    <t>NORTHLEAF CAPITAL PARTNERS L</t>
  </si>
  <si>
    <t>3592321Z CN 2022</t>
  </si>
  <si>
    <t>NRG ENERGY INC</t>
  </si>
  <si>
    <t>NRG US 2022</t>
  </si>
  <si>
    <t>NUVISTA ENERGY LTD</t>
  </si>
  <si>
    <t>NVA CN 2022</t>
  </si>
  <si>
    <t>OBSIDIAN ENERGY LTD</t>
  </si>
  <si>
    <t>OBE CN 2022</t>
  </si>
  <si>
    <t>OXY US 2022</t>
  </si>
  <si>
    <t>OGE ENERGY CORP</t>
  </si>
  <si>
    <t>OGE US 2022</t>
  </si>
  <si>
    <t>OKE US 2022</t>
  </si>
  <si>
    <t xml:space="preserve">ONTARIO MUNICIPAL EMPLOYEES </t>
  </si>
  <si>
    <t>0629015D CN 2022</t>
  </si>
  <si>
    <t>ONTARIO TEACHERS' PENSION PL</t>
  </si>
  <si>
    <t>1885Z CN 2022</t>
  </si>
  <si>
    <t>OPSEU PENSION PLAN TRUST FUN</t>
  </si>
  <si>
    <t>3244814Z CN 2022</t>
  </si>
  <si>
    <t>OVINTIV INC</t>
  </si>
  <si>
    <t>OVV US 2022</t>
  </si>
  <si>
    <t>PCG US 2022</t>
  </si>
  <si>
    <t>PAMPA ENERGIA SA-SPON ADR</t>
  </si>
  <si>
    <t>PAM US 2022</t>
  </si>
  <si>
    <t>PARAMOUNT RESOURCES LTD -A</t>
  </si>
  <si>
    <t>POU CN 2022</t>
  </si>
  <si>
    <t>PARKLAND CORP</t>
  </si>
  <si>
    <t>PKI CN 2022</t>
  </si>
  <si>
    <t>PEMBINA GAS INFRASTRUCTURE I</t>
  </si>
  <si>
    <t>2131499D CN 2022</t>
  </si>
  <si>
    <t>PEMBINA PIPELINE CORP</t>
  </si>
  <si>
    <t>PPL CN 2022</t>
  </si>
  <si>
    <t>PETROBRAS - PETROLEO BRAS-PR</t>
  </si>
  <si>
    <t>PETR4 BZ 2022</t>
  </si>
  <si>
    <t>PEYTO EXPLORATION &amp; DEV CORP</t>
  </si>
  <si>
    <t>PEY CN 2022</t>
  </si>
  <si>
    <t>PHILLIPS 66</t>
  </si>
  <si>
    <t>PSX US 2022</t>
  </si>
  <si>
    <t>PXD US 2022</t>
  </si>
  <si>
    <t>PLAINS ALL AMER PIPELINE LP</t>
  </si>
  <si>
    <t>PAA US 2022</t>
  </si>
  <si>
    <t>POWER CORP OF CANADA</t>
  </si>
  <si>
    <t>POW CN 2022</t>
  </si>
  <si>
    <t>PUBLIC SECTOR PENSION INVEST</t>
  </si>
  <si>
    <t>125300Z CN 2022</t>
  </si>
  <si>
    <t>PEG US 2022</t>
  </si>
  <si>
    <t>ROYAL BANK OF CANADA</t>
  </si>
  <si>
    <t>RY CN 2022</t>
  </si>
  <si>
    <t>RWE AG</t>
  </si>
  <si>
    <t>RWE GY 2022</t>
  </si>
  <si>
    <t>SASOL LTD</t>
  </si>
  <si>
    <t>SOL SJ 2022</t>
  </si>
  <si>
    <t>SCHLUMBERGER LTD</t>
  </si>
  <si>
    <t>SLB US 2022</t>
  </si>
  <si>
    <t>SECURE ENERGY SERVICES INC</t>
  </si>
  <si>
    <t>SES CN 2022</t>
  </si>
  <si>
    <t>SEMPRA</t>
  </si>
  <si>
    <t>SRE US 2022</t>
  </si>
  <si>
    <t>SHELL PLC</t>
  </si>
  <si>
    <t>SHEL LN 2022</t>
  </si>
  <si>
    <t>SO US 2022</t>
  </si>
  <si>
    <t>SOUTHWESTERN ENERGY CO</t>
  </si>
  <si>
    <t>SWN US 2022</t>
  </si>
  <si>
    <t>STRATHCONA RESOURCES LTD</t>
  </si>
  <si>
    <t>1911116D CN 2022</t>
  </si>
  <si>
    <t>SUN LIFE FINANCIAL INC</t>
  </si>
  <si>
    <t>SLF CN 2022</t>
  </si>
  <si>
    <t>SU CN 2022</t>
  </si>
  <si>
    <t>TAMARACK VALLEY ENERGY LTD</t>
  </si>
  <si>
    <t>TVE CN 2022</t>
  </si>
  <si>
    <t>TARGA RESOURCES CORP</t>
  </si>
  <si>
    <t>TRGP US 2022</t>
  </si>
  <si>
    <t>TC ENERGY CORP</t>
  </si>
  <si>
    <t>TRP CN 2022</t>
  </si>
  <si>
    <t>TECK/B CN 2022</t>
  </si>
  <si>
    <t>TEINE ENERGY LTD</t>
  </si>
  <si>
    <t>0181220D CN 2022</t>
  </si>
  <si>
    <t>TOPAZ ENERGY CORP</t>
  </si>
  <si>
    <t>1766130D CN 2022</t>
  </si>
  <si>
    <t>TORONTO-DOMINION BANK</t>
  </si>
  <si>
    <t>TD CN 2022</t>
  </si>
  <si>
    <t>TOTALENERGIES SE</t>
  </si>
  <si>
    <t>TTE FP 2022</t>
  </si>
  <si>
    <t>TOURMALINE OIL CORP</t>
  </si>
  <si>
    <t>TOU CN 2022</t>
  </si>
  <si>
    <t>TRANSALTA CORP</t>
  </si>
  <si>
    <t>TA CN 2022</t>
  </si>
  <si>
    <t>TUNDRA OIL &amp; GAS LTD</t>
  </si>
  <si>
    <t>5981426Z CN 2022</t>
  </si>
  <si>
    <t>VALERO ENERGY CORP</t>
  </si>
  <si>
    <t>VLO US 2022</t>
  </si>
  <si>
    <t>VENTURE GLOBAL LNG INC</t>
  </si>
  <si>
    <t>1216765D US 2022</t>
  </si>
  <si>
    <t>VERMILION ENERGY INC</t>
  </si>
  <si>
    <t>VET CN 2022</t>
  </si>
  <si>
    <t>VISTAA MM 2022</t>
  </si>
  <si>
    <t>VISTRA CORP</t>
  </si>
  <si>
    <t>VST US 2022</t>
  </si>
  <si>
    <t>VITOL HOLDING BV</t>
  </si>
  <si>
    <t>62647Z LN 2022</t>
  </si>
  <si>
    <t>WEC ENERGY GROUP INC</t>
  </si>
  <si>
    <t>WEC US 2022</t>
  </si>
  <si>
    <t>WHITECAP RESOURCES INC</t>
  </si>
  <si>
    <t>WCP CN 2022</t>
  </si>
  <si>
    <t>WILLIAMS COS INC</t>
  </si>
  <si>
    <t>WMB US 2022</t>
  </si>
  <si>
    <t>WOODSIDE ENERGY GROUP LTD</t>
  </si>
  <si>
    <t>WDS AU 2022</t>
  </si>
  <si>
    <t>XCEL ENERGY INC</t>
  </si>
  <si>
    <t>XEL US 2022</t>
  </si>
  <si>
    <t xml:space="preserve">OTPP </t>
  </si>
  <si>
    <t>31/12/2022</t>
  </si>
  <si>
    <t>https://www.sec.gov/Archives/edgar/data/937567/000138713123001747/xslForm13F_X02/infotable.xml</t>
  </si>
  <si>
    <t>Column1</t>
  </si>
  <si>
    <t>Column2</t>
  </si>
  <si>
    <t>Column3</t>
  </si>
  <si>
    <t>Column5</t>
  </si>
  <si>
    <t>Column6</t>
  </si>
  <si>
    <t>COLUMN 2</t>
  </si>
  <si>
    <t>COLUMN 3</t>
  </si>
  <si>
    <t>COLUMN 4</t>
  </si>
  <si>
    <t/>
  </si>
  <si>
    <t>VALUE</t>
  </si>
  <si>
    <t>SHRS OR</t>
  </si>
  <si>
    <t>NAME OF ISSUER</t>
  </si>
  <si>
    <t>TITLE OF CLASS</t>
  </si>
  <si>
    <t>CUSIP</t>
  </si>
  <si>
    <t>(to the nearest dollar)</t>
  </si>
  <si>
    <t>PRN AMT</t>
  </si>
  <si>
    <t>3M CO</t>
  </si>
  <si>
    <t>COM</t>
  </si>
  <si>
    <t>88579Y101</t>
  </si>
  <si>
    <t>2,717,747</t>
  </si>
  <si>
    <t>22,663</t>
  </si>
  <si>
    <t>ABBOTT LABS</t>
  </si>
  <si>
    <t>002824100</t>
  </si>
  <si>
    <t>1,038,504</t>
  </si>
  <si>
    <t>9,459</t>
  </si>
  <si>
    <t>ABBVIE INC</t>
  </si>
  <si>
    <t>00287Y109</t>
  </si>
  <si>
    <t>2,834,639</t>
  </si>
  <si>
    <t>17,540</t>
  </si>
  <si>
    <t>ACCENTURE PLC IRELAND</t>
  </si>
  <si>
    <t>SHS CLASS A</t>
  </si>
  <si>
    <t>G1151C101</t>
  </si>
  <si>
    <t>2,240,655</t>
  </si>
  <si>
    <t>8,397</t>
  </si>
  <si>
    <t>ADIENT PLC</t>
  </si>
  <si>
    <t>ORD SHS</t>
  </si>
  <si>
    <t>G0084W101</t>
  </si>
  <si>
    <t>453,398</t>
  </si>
  <si>
    <t>13,070</t>
  </si>
  <si>
    <t>ADOBE SYSTEMS INCORPORATED</t>
  </si>
  <si>
    <t>00724F101</t>
  </si>
  <si>
    <t>1,923,942</t>
  </si>
  <si>
    <t>5,717</t>
  </si>
  <si>
    <t>ADVANCE AUTO PARTS INC</t>
  </si>
  <si>
    <t>00751Y106</t>
  </si>
  <si>
    <t>986,424</t>
  </si>
  <si>
    <t>6,709</t>
  </si>
  <si>
    <t>AECOM</t>
  </si>
  <si>
    <t>00766T100</t>
  </si>
  <si>
    <t>3,816,584</t>
  </si>
  <si>
    <t>44,938</t>
  </si>
  <si>
    <t>AERCAP HOLDINGS NV</t>
  </si>
  <si>
    <t>SHS</t>
  </si>
  <si>
    <t>N00985106</t>
  </si>
  <si>
    <t>1,034,480</t>
  </si>
  <si>
    <t>17,738</t>
  </si>
  <si>
    <t>00130H105</t>
  </si>
  <si>
    <t>617,218</t>
  </si>
  <si>
    <t>21,461</t>
  </si>
  <si>
    <t>AFFIRM HLDGS INC</t>
  </si>
  <si>
    <t>NOTE11/1</t>
  </si>
  <si>
    <t>00827BAB2</t>
  </si>
  <si>
    <t>1,378,500</t>
  </si>
  <si>
    <t>2,500,000</t>
  </si>
  <si>
    <t>AFLAC INC</t>
  </si>
  <si>
    <t>001055102</t>
  </si>
  <si>
    <t>2,259,276</t>
  </si>
  <si>
    <t>31,405</t>
  </si>
  <si>
    <t>AGCO CORP</t>
  </si>
  <si>
    <t>001084102</t>
  </si>
  <si>
    <t>516,343</t>
  </si>
  <si>
    <t>3,723</t>
  </si>
  <si>
    <t>AGNICO EAGLE MINES LTD</t>
  </si>
  <si>
    <t>008474108</t>
  </si>
  <si>
    <t>2,058,340</t>
  </si>
  <si>
    <t>39,609</t>
  </si>
  <si>
    <t>AIRBNB INC</t>
  </si>
  <si>
    <t>COM CL A</t>
  </si>
  <si>
    <t>009066101</t>
  </si>
  <si>
    <t>1,322,429</t>
  </si>
  <si>
    <t>15,467</t>
  </si>
  <si>
    <t>NOTE3/1</t>
  </si>
  <si>
    <t>009066AB7</t>
  </si>
  <si>
    <t>3,315,000</t>
  </si>
  <si>
    <t>4,000,000</t>
  </si>
  <si>
    <t>AKAMAI TECHNOLOGIES INC</t>
  </si>
  <si>
    <t>00971T101</t>
  </si>
  <si>
    <t>1,354,111</t>
  </si>
  <si>
    <t>16,063</t>
  </si>
  <si>
    <t>ALARM COM HLDGS INC</t>
  </si>
  <si>
    <t>NOTE1/1</t>
  </si>
  <si>
    <t>011642AB1</t>
  </si>
  <si>
    <t>2,435,850</t>
  </si>
  <si>
    <t>3,000,000</t>
  </si>
  <si>
    <t>ALLSTATE CORP</t>
  </si>
  <si>
    <t>020002101</t>
  </si>
  <si>
    <t>1,127,243</t>
  </si>
  <si>
    <t>8,313</t>
  </si>
  <si>
    <t>AMAZON COM INC</t>
  </si>
  <si>
    <t>023135106</t>
  </si>
  <si>
    <t>347,254,152</t>
  </si>
  <si>
    <t>4,133,978</t>
  </si>
  <si>
    <t>AMERICAN ELEC PWR CO INC</t>
  </si>
  <si>
    <t>025537101</t>
  </si>
  <si>
    <t>4,881,854</t>
  </si>
  <si>
    <t>51,415</t>
  </si>
  <si>
    <t>AMERICAN FINL GROUP INC OHIO</t>
  </si>
  <si>
    <t>025932104</t>
  </si>
  <si>
    <t>632,037</t>
  </si>
  <si>
    <t>4,604</t>
  </si>
  <si>
    <t>AMERICAN HOMES 4 RENT</t>
  </si>
  <si>
    <t>CL A</t>
  </si>
  <si>
    <t>02665T306</t>
  </si>
  <si>
    <t>699,941</t>
  </si>
  <si>
    <t>23,223</t>
  </si>
  <si>
    <t>AMERICAN INTL GROUP INC</t>
  </si>
  <si>
    <t>COM NEW</t>
  </si>
  <si>
    <t>026874784</t>
  </si>
  <si>
    <t>1,446,868</t>
  </si>
  <si>
    <t>22,879</t>
  </si>
  <si>
    <t>AMERICAN WTR WKS CO INC NEW</t>
  </si>
  <si>
    <t>030420103</t>
  </si>
  <si>
    <t>591,542</t>
  </si>
  <si>
    <t>3,881</t>
  </si>
  <si>
    <t>AMERIPRISE FINL INC</t>
  </si>
  <si>
    <t>03076C106</t>
  </si>
  <si>
    <t>1,320,832</t>
  </si>
  <si>
    <t>4,242</t>
  </si>
  <si>
    <t>AMERISOURCEBERGEN CORP</t>
  </si>
  <si>
    <t>03073E105</t>
  </si>
  <si>
    <t>1,668,037</t>
  </si>
  <si>
    <t>10,066</t>
  </si>
  <si>
    <t>AMGEN INC</t>
  </si>
  <si>
    <t>031162100</t>
  </si>
  <si>
    <t>3,795,411</t>
  </si>
  <si>
    <t>14,451</t>
  </si>
  <si>
    <t>ANALOG DEVICES INC</t>
  </si>
  <si>
    <t>032654105</t>
  </si>
  <si>
    <t>824,907</t>
  </si>
  <si>
    <t>5,029</t>
  </si>
  <si>
    <t>ANTERO RESOURCES CORP</t>
  </si>
  <si>
    <t>03674X106</t>
  </si>
  <si>
    <t>1,230,799</t>
  </si>
  <si>
    <t>39,716</t>
  </si>
  <si>
    <t>AON PLC</t>
  </si>
  <si>
    <t>SHS CL A</t>
  </si>
  <si>
    <t>G0403H108</t>
  </si>
  <si>
    <t>621,290</t>
  </si>
  <si>
    <t>2,070</t>
  </si>
  <si>
    <t>APA CORPORATION</t>
  </si>
  <si>
    <t>03743Q108</t>
  </si>
  <si>
    <t>2,308,233</t>
  </si>
  <si>
    <t>49,448</t>
  </si>
  <si>
    <t>APARTMENT INCOME REIT CORP</t>
  </si>
  <si>
    <t>03750L109</t>
  </si>
  <si>
    <t>3,122,176</t>
  </si>
  <si>
    <t>90,999</t>
  </si>
  <si>
    <t>APTARGROUP INC</t>
  </si>
  <si>
    <t>038336103</t>
  </si>
  <si>
    <t>725,648</t>
  </si>
  <si>
    <t>6,598</t>
  </si>
  <si>
    <t>ARCH CAP GROUP LTD</t>
  </si>
  <si>
    <t>ORD</t>
  </si>
  <si>
    <t>G0450A105</t>
  </si>
  <si>
    <t>1,627,006</t>
  </si>
  <si>
    <t>25,916</t>
  </si>
  <si>
    <t>ARCHER DANIELS MIDLAND CO</t>
  </si>
  <si>
    <t>039483102</t>
  </si>
  <si>
    <t>1,343,447</t>
  </si>
  <si>
    <t>14,469</t>
  </si>
  <si>
    <t>ARISTA NETWORKS INC</t>
  </si>
  <si>
    <t>040413106</t>
  </si>
  <si>
    <t>268,426</t>
  </si>
  <si>
    <t>2,212</t>
  </si>
  <si>
    <t>ARROW ELECTRS INC</t>
  </si>
  <si>
    <t>042735100</t>
  </si>
  <si>
    <t>848,899</t>
  </si>
  <si>
    <t>8,118</t>
  </si>
  <si>
    <t>ARROWHEAD PHARMACEUTICALS IN</t>
  </si>
  <si>
    <t>04280A100</t>
  </si>
  <si>
    <t>1,092,240</t>
  </si>
  <si>
    <t>26,929</t>
  </si>
  <si>
    <t>ASPEN TECHNOLOGY INC</t>
  </si>
  <si>
    <t>29109X106</t>
  </si>
  <si>
    <t>274,825</t>
  </si>
  <si>
    <t>1,338</t>
  </si>
  <si>
    <t>ASSURANT INC</t>
  </si>
  <si>
    <t>04621X108</t>
  </si>
  <si>
    <t>707,089</t>
  </si>
  <si>
    <t>5,654</t>
  </si>
  <si>
    <t>AUTODESK INC</t>
  </si>
  <si>
    <t>052769106</t>
  </si>
  <si>
    <t>994,335</t>
  </si>
  <si>
    <t>5,321</t>
  </si>
  <si>
    <t>AUTOMATIC DATA PROCESSING IN</t>
  </si>
  <si>
    <t>053015103</t>
  </si>
  <si>
    <t>521,909</t>
  </si>
  <si>
    <t>2,185</t>
  </si>
  <si>
    <t>AUTONATION INC</t>
  </si>
  <si>
    <t>05329W102</t>
  </si>
  <si>
    <t>2,630,567</t>
  </si>
  <si>
    <t>24,516</t>
  </si>
  <si>
    <t>AUTOZONE INC</t>
  </si>
  <si>
    <t>053332102</t>
  </si>
  <si>
    <t>2,656,076</t>
  </si>
  <si>
    <t>1,077</t>
  </si>
  <si>
    <t>AVIENT CORPORATION</t>
  </si>
  <si>
    <t>05368V106</t>
  </si>
  <si>
    <t>735,124</t>
  </si>
  <si>
    <t>21,775</t>
  </si>
  <si>
    <t>AVIS BUDGET GROUP</t>
  </si>
  <si>
    <t>053774105</t>
  </si>
  <si>
    <t>2,825,497</t>
  </si>
  <si>
    <t>17,236</t>
  </si>
  <si>
    <t>AVNET INC</t>
  </si>
  <si>
    <t>053807103</t>
  </si>
  <si>
    <t>1,275,799</t>
  </si>
  <si>
    <t>30,683</t>
  </si>
  <si>
    <t>AZEK CO INC</t>
  </si>
  <si>
    <t>05478C105</t>
  </si>
  <si>
    <t>388,030,517</t>
  </si>
  <si>
    <t>19,095,990</t>
  </si>
  <si>
    <t>BALLARD PWR SYS INC NEW</t>
  </si>
  <si>
    <t>058586108</t>
  </si>
  <si>
    <t>513,935</t>
  </si>
  <si>
    <t>107,383</t>
  </si>
  <si>
    <t>BANK HAWAII CORP</t>
  </si>
  <si>
    <t>062540109</t>
  </si>
  <si>
    <t>1,577,726</t>
  </si>
  <si>
    <t>20,342</t>
  </si>
  <si>
    <t>BANK NOVA SCOTIA HALIFAX</t>
  </si>
  <si>
    <t>064149107</t>
  </si>
  <si>
    <t>369,124</t>
  </si>
  <si>
    <t>7,529</t>
  </si>
  <si>
    <t>BANK OZK LITTLE ROCK ARK</t>
  </si>
  <si>
    <t>06417N103</t>
  </si>
  <si>
    <t>1,378,865</t>
  </si>
  <si>
    <t>34,420</t>
  </si>
  <si>
    <t>BATH &amp; BODY WORKS INC</t>
  </si>
  <si>
    <t>070830104</t>
  </si>
  <si>
    <t>985,360</t>
  </si>
  <si>
    <t>23,383</t>
  </si>
  <si>
    <t>BCE INC</t>
  </si>
  <si>
    <t>05534B760</t>
  </si>
  <si>
    <t>2,575,260</t>
  </si>
  <si>
    <t>58,690</t>
  </si>
  <si>
    <t>BENTLEY SYS INC</t>
  </si>
  <si>
    <t>NOTE 0.375% 7/0</t>
  </si>
  <si>
    <t>08265TAD1</t>
  </si>
  <si>
    <t>813,750</t>
  </si>
  <si>
    <t>1,000,000</t>
  </si>
  <si>
    <t>BEST BUY INC</t>
  </si>
  <si>
    <t>086516101</t>
  </si>
  <si>
    <t>1,740,076</t>
  </si>
  <si>
    <t>21,694</t>
  </si>
  <si>
    <t>BILIBILI INC</t>
  </si>
  <si>
    <t>NOTE 0.500%12/0</t>
  </si>
  <si>
    <t>090040AF3</t>
  </si>
  <si>
    <t>10,657,525</t>
  </si>
  <si>
    <t>14,500,000</t>
  </si>
  <si>
    <t>BIOGEN INC</t>
  </si>
  <si>
    <t>09062X103</t>
  </si>
  <si>
    <t>2,807,415</t>
  </si>
  <si>
    <t>10,138</t>
  </si>
  <si>
    <t>BJS WHSL CLUB HLDGS INC</t>
  </si>
  <si>
    <t>05550J101</t>
  </si>
  <si>
    <t>1,675,634</t>
  </si>
  <si>
    <t>25,327</t>
  </si>
  <si>
    <t>BLACK HILLS CORP</t>
  </si>
  <si>
    <t>092113109</t>
  </si>
  <si>
    <t>2,576,203</t>
  </si>
  <si>
    <t>36,625</t>
  </si>
  <si>
    <t>BLACKBAUD INC</t>
  </si>
  <si>
    <t>09227Q100</t>
  </si>
  <si>
    <t>249,154</t>
  </si>
  <si>
    <t>4,233</t>
  </si>
  <si>
    <t>BLACKROCK INC</t>
  </si>
  <si>
    <t>09247X101</t>
  </si>
  <si>
    <t>588,163</t>
  </si>
  <si>
    <t>830</t>
  </si>
  <si>
    <t>BLOCK H &amp; R INC</t>
  </si>
  <si>
    <t>093671105</t>
  </si>
  <si>
    <t>2,613,970</t>
  </si>
  <si>
    <t>71,596</t>
  </si>
  <si>
    <t>BLOCK INC</t>
  </si>
  <si>
    <t>NOTE5/0</t>
  </si>
  <si>
    <t>852234AJ2</t>
  </si>
  <si>
    <t>5,762,785</t>
  </si>
  <si>
    <t>7,000,000</t>
  </si>
  <si>
    <t>BOOKING HOLDINGS INC</t>
  </si>
  <si>
    <t>09857L108</t>
  </si>
  <si>
    <t>3,035,012</t>
  </si>
  <si>
    <t>1,506</t>
  </si>
  <si>
    <t>BORGWARNER INC</t>
  </si>
  <si>
    <t>099724106</t>
  </si>
  <si>
    <t>1,927,331</t>
  </si>
  <si>
    <t>47,884</t>
  </si>
  <si>
    <t>BOSTON BEER INC</t>
  </si>
  <si>
    <t>100557107</t>
  </si>
  <si>
    <t>1,971,189</t>
  </si>
  <si>
    <t>5,982</t>
  </si>
  <si>
    <t>BOYD GAMING CORP</t>
  </si>
  <si>
    <t>103304101</t>
  </si>
  <si>
    <t>994,900</t>
  </si>
  <si>
    <t>18,245</t>
  </si>
  <si>
    <t>BRIGHTHOUSE FINL INC</t>
  </si>
  <si>
    <t>10922N103</t>
  </si>
  <si>
    <t>1,631,719</t>
  </si>
  <si>
    <t>31,826</t>
  </si>
  <si>
    <t>BRINKS CO</t>
  </si>
  <si>
    <t>109696104</t>
  </si>
  <si>
    <t>436,662</t>
  </si>
  <si>
    <t>8,130</t>
  </si>
  <si>
    <t>BRISTOL-MYERS SQUIBB CO</t>
  </si>
  <si>
    <t>110122108</t>
  </si>
  <si>
    <t>2,413,635</t>
  </si>
  <si>
    <t>33,546</t>
  </si>
  <si>
    <t>BROADCOM INC</t>
  </si>
  <si>
    <t>11135F101</t>
  </si>
  <si>
    <t>876,157</t>
  </si>
  <si>
    <t>1,567</t>
  </si>
  <si>
    <t>BROOKFIELD RENEWABLE CORP</t>
  </si>
  <si>
    <t>CL A SUB VTG</t>
  </si>
  <si>
    <t>11284V105</t>
  </si>
  <si>
    <t>1,826,050</t>
  </si>
  <si>
    <t>66,337</t>
  </si>
  <si>
    <t>BRP INC</t>
  </si>
  <si>
    <t>COM SUN VTG</t>
  </si>
  <si>
    <t>05577W200</t>
  </si>
  <si>
    <t>1,884,284</t>
  </si>
  <si>
    <t>24,714</t>
  </si>
  <si>
    <t>BUILDERS FIRSTSOURCE INC</t>
  </si>
  <si>
    <t>12008R107</t>
  </si>
  <si>
    <t>1,708,485</t>
  </si>
  <si>
    <t>26,333</t>
  </si>
  <si>
    <t>C H ROBINSON WORLDWIDE INC</t>
  </si>
  <si>
    <t>12541W209</t>
  </si>
  <si>
    <t>3,581,461</t>
  </si>
  <si>
    <t>39,116</t>
  </si>
  <si>
    <t>CABLE ONE INC</t>
  </si>
  <si>
    <t>12685J105</t>
  </si>
  <si>
    <t>663,454</t>
  </si>
  <si>
    <t>932</t>
  </si>
  <si>
    <t>12685JAE5</t>
  </si>
  <si>
    <t>3,162,500</t>
  </si>
  <si>
    <t>NOTE 1.125% 3/1</t>
  </si>
  <si>
    <t>12685JAG0</t>
  </si>
  <si>
    <t>919,438</t>
  </si>
  <si>
    <t>1,250,000</t>
  </si>
  <si>
    <t>CACI INTL INC</t>
  </si>
  <si>
    <t>127190304</t>
  </si>
  <si>
    <t>2,330,474</t>
  </si>
  <si>
    <t>7,753</t>
  </si>
  <si>
    <t>CADENCE DESIGN SYSTEM INC</t>
  </si>
  <si>
    <t>127387108</t>
  </si>
  <si>
    <t>2,096,834</t>
  </si>
  <si>
    <t>13,053</t>
  </si>
  <si>
    <t>CAMPBELL SOUP CO</t>
  </si>
  <si>
    <t>134429109</t>
  </si>
  <si>
    <t>2,594,326</t>
  </si>
  <si>
    <t>45,715</t>
  </si>
  <si>
    <t>CANADIAN NAT RES LTD</t>
  </si>
  <si>
    <t>136385101</t>
  </si>
  <si>
    <t>4,027,867</t>
  </si>
  <si>
    <t>72,530</t>
  </si>
  <si>
    <t>CANADIAN NATL RY CO</t>
  </si>
  <si>
    <t>136375102</t>
  </si>
  <si>
    <t>3,525,187</t>
  </si>
  <si>
    <t>29,675</t>
  </si>
  <si>
    <t>CARDINAL HEALTH INC</t>
  </si>
  <si>
    <t>14149Y108</t>
  </si>
  <si>
    <t>4,407,880</t>
  </si>
  <si>
    <t>57,342</t>
  </si>
  <si>
    <t>CASEYS GEN STORES INC</t>
  </si>
  <si>
    <t>147528103</t>
  </si>
  <si>
    <t>4,249,413</t>
  </si>
  <si>
    <t>18,941</t>
  </si>
  <si>
    <t>CATHAY GEN BANCORP</t>
  </si>
  <si>
    <t>149150104</t>
  </si>
  <si>
    <t>2,074,743</t>
  </si>
  <si>
    <t>50,864</t>
  </si>
  <si>
    <t>CDW CORP</t>
  </si>
  <si>
    <t>12514G108</t>
  </si>
  <si>
    <t>538,419</t>
  </si>
  <si>
    <t>3,015</t>
  </si>
  <si>
    <t>CELANESE CORP DEL</t>
  </si>
  <si>
    <t>150870103</t>
  </si>
  <si>
    <t>490,036</t>
  </si>
  <si>
    <t>4,793</t>
  </si>
  <si>
    <t>CELSIUS HLDGS INC</t>
  </si>
  <si>
    <t>15118V207</t>
  </si>
  <si>
    <t>700,709</t>
  </si>
  <si>
    <t>6,735</t>
  </si>
  <si>
    <t>15135U109</t>
  </si>
  <si>
    <t>1,932,857</t>
  </si>
  <si>
    <t>99,619</t>
  </si>
  <si>
    <t>CENTENE CORP DEL</t>
  </si>
  <si>
    <t>15135B101</t>
  </si>
  <si>
    <t>3,322,717</t>
  </si>
  <si>
    <t>40,516</t>
  </si>
  <si>
    <t>CERIDIAN HCM HLDG INC</t>
  </si>
  <si>
    <t>NOTE 0.250% 3/1</t>
  </si>
  <si>
    <t>15677JAD0</t>
  </si>
  <si>
    <t>1,738,750</t>
  </si>
  <si>
    <t>2,000,000</t>
  </si>
  <si>
    <t>CF INDS HLDGS INC</t>
  </si>
  <si>
    <t>125269100</t>
  </si>
  <si>
    <t>4,854,696</t>
  </si>
  <si>
    <t>56,980</t>
  </si>
  <si>
    <t>CGI INC</t>
  </si>
  <si>
    <t>12532H104</t>
  </si>
  <si>
    <t>1,596,417</t>
  </si>
  <si>
    <t>18,520</t>
  </si>
  <si>
    <t>CHARTER COMMUNICATIONS INC N</t>
  </si>
  <si>
    <t>16119P108</t>
  </si>
  <si>
    <t>2,338,773</t>
  </si>
  <si>
    <t>6,897</t>
  </si>
  <si>
    <t>CHEMED CORP NEW</t>
  </si>
  <si>
    <t>16359R103</t>
  </si>
  <si>
    <t>582,911</t>
  </si>
  <si>
    <t>1,142</t>
  </si>
  <si>
    <t>CHEWY INC</t>
  </si>
  <si>
    <t>16679L109</t>
  </si>
  <si>
    <t>1,128,567</t>
  </si>
  <si>
    <t>30,436</t>
  </si>
  <si>
    <t>CHIPOTLE MEXICAN GRILL INC</t>
  </si>
  <si>
    <t>169656105</t>
  </si>
  <si>
    <t>592,458</t>
  </si>
  <si>
    <t>427</t>
  </si>
  <si>
    <t>CHOICE HOTELS INTL INC</t>
  </si>
  <si>
    <t>169905106</t>
  </si>
  <si>
    <t>295,680</t>
  </si>
  <si>
    <t>2,625</t>
  </si>
  <si>
    <t>CHUBB LIMITED</t>
  </si>
  <si>
    <t>H1467J104</t>
  </si>
  <si>
    <t>577,811,624</t>
  </si>
  <si>
    <t>2,619,273</t>
  </si>
  <si>
    <t>CHURCH &amp; DWIGHT CO INC</t>
  </si>
  <si>
    <t>171340102</t>
  </si>
  <si>
    <t>294,630</t>
  </si>
  <si>
    <t>3,655</t>
  </si>
  <si>
    <t>CHURCHILL DOWNS INC</t>
  </si>
  <si>
    <t>171484108</t>
  </si>
  <si>
    <t>574,455</t>
  </si>
  <si>
    <t>2,717</t>
  </si>
  <si>
    <t>CIGNA CORP NEW</t>
  </si>
  <si>
    <t>125523100</t>
  </si>
  <si>
    <t>3,653,355</t>
  </si>
  <si>
    <t>11,026</t>
  </si>
  <si>
    <t>CINCINNATI FINL CORP</t>
  </si>
  <si>
    <t>172062101</t>
  </si>
  <si>
    <t>1,018,576</t>
  </si>
  <si>
    <t>9,948</t>
  </si>
  <si>
    <t>CINTAS CORP</t>
  </si>
  <si>
    <t>172908105</t>
  </si>
  <si>
    <t>200,971</t>
  </si>
  <si>
    <t>445</t>
  </si>
  <si>
    <t>CIRRUS LOGIC INC</t>
  </si>
  <si>
    <t>172755100</t>
  </si>
  <si>
    <t>1,951,972</t>
  </si>
  <si>
    <t>26,208</t>
  </si>
  <si>
    <t>CISCO SYS INC</t>
  </si>
  <si>
    <t>17275R102</t>
  </si>
  <si>
    <t>2,212,211</t>
  </si>
  <si>
    <t>46,436</t>
  </si>
  <si>
    <t>CLOROX CO DEL</t>
  </si>
  <si>
    <t>189054109</t>
  </si>
  <si>
    <t>3,658,964</t>
  </si>
  <si>
    <t>26,074</t>
  </si>
  <si>
    <t>CLOUDFLARE INC</t>
  </si>
  <si>
    <t>NOTE8/1</t>
  </si>
  <si>
    <t>18915MAC1</t>
  </si>
  <si>
    <t>2,885,400</t>
  </si>
  <si>
    <t>3,500,000</t>
  </si>
  <si>
    <t>CNO FINL GROUP INC</t>
  </si>
  <si>
    <t>12621E103</t>
  </si>
  <si>
    <t>217,212</t>
  </si>
  <si>
    <t>9,506</t>
  </si>
  <si>
    <t>CNX RES CORP</t>
  </si>
  <si>
    <t>12653C108</t>
  </si>
  <si>
    <t>2,774,020</t>
  </si>
  <si>
    <t>164,728</t>
  </si>
  <si>
    <t>COGNIZANT TECHNOLOGY SOLUTIO</t>
  </si>
  <si>
    <t>192446102</t>
  </si>
  <si>
    <t>2,374,586</t>
  </si>
  <si>
    <t>41,521</t>
  </si>
  <si>
    <t>COLGATE PALMOLIVE CO</t>
  </si>
  <si>
    <t>194162103</t>
  </si>
  <si>
    <t>1,552,478</t>
  </si>
  <si>
    <t>19,704</t>
  </si>
  <si>
    <t>COMCAST CORP NEW</t>
  </si>
  <si>
    <t>20030N101</t>
  </si>
  <si>
    <t>444,328,435</t>
  </si>
  <si>
    <t>12,705,989</t>
  </si>
  <si>
    <t>COMMERCE BANCSHARES INC</t>
  </si>
  <si>
    <t>200525103</t>
  </si>
  <si>
    <t>808,263</t>
  </si>
  <si>
    <t>11,874</t>
  </si>
  <si>
    <t>COMMVAULT SYS INC</t>
  </si>
  <si>
    <t>204166102</t>
  </si>
  <si>
    <t>1,323,033</t>
  </si>
  <si>
    <t>21,054</t>
  </si>
  <si>
    <t>20825C104</t>
  </si>
  <si>
    <t>3,192,254</t>
  </si>
  <si>
    <t>27,053</t>
  </si>
  <si>
    <t>CONSOLIDATED EDISON INC</t>
  </si>
  <si>
    <t>209115104</t>
  </si>
  <si>
    <t>2,442,414</t>
  </si>
  <si>
    <t>25,626</t>
  </si>
  <si>
    <t>CORNING INC</t>
  </si>
  <si>
    <t>219350105</t>
  </si>
  <si>
    <t>795,114</t>
  </si>
  <si>
    <t>24,894</t>
  </si>
  <si>
    <t>CORTEVA INC</t>
  </si>
  <si>
    <t>22052L104</t>
  </si>
  <si>
    <t>3,351,107</t>
  </si>
  <si>
    <t>57,011</t>
  </si>
  <si>
    <t>COTERRA ENERGY INC</t>
  </si>
  <si>
    <t>127097103</t>
  </si>
  <si>
    <t>819,704</t>
  </si>
  <si>
    <t>33,362</t>
  </si>
  <si>
    <t>COUPA SOFTWARE INC</t>
  </si>
  <si>
    <t>NOTE 0.375% 6/1</t>
  </si>
  <si>
    <t>22266LAF3</t>
  </si>
  <si>
    <t>966,055</t>
  </si>
  <si>
    <t>CROWDSTRIKE HLDGS INC</t>
  </si>
  <si>
    <t>22788C105</t>
  </si>
  <si>
    <t>217,108</t>
  </si>
  <si>
    <t>2,062</t>
  </si>
  <si>
    <t>CSX CORP</t>
  </si>
  <si>
    <t>126408103</t>
  </si>
  <si>
    <t>2,843,251</t>
  </si>
  <si>
    <t>91,777</t>
  </si>
  <si>
    <t>CULLEN FROST BANKERS INC</t>
  </si>
  <si>
    <t>229899109</t>
  </si>
  <si>
    <t>253,228</t>
  </si>
  <si>
    <t>1,894</t>
  </si>
  <si>
    <t>CUMMINS INC</t>
  </si>
  <si>
    <t>231021106</t>
  </si>
  <si>
    <t>344,338,671</t>
  </si>
  <si>
    <t>1,421,184</t>
  </si>
  <si>
    <t>CUSHMAN WAKEFIELD PLC</t>
  </si>
  <si>
    <t>G2717B108</t>
  </si>
  <si>
    <t>130,379,833</t>
  </si>
  <si>
    <t>10,463,871</t>
  </si>
  <si>
    <t>CVS HEALTH CORP</t>
  </si>
  <si>
    <t>126650100</t>
  </si>
  <si>
    <t>3,097,170</t>
  </si>
  <si>
    <t>33,235</t>
  </si>
  <si>
    <t>DARDEN RESTAURANTS INC</t>
  </si>
  <si>
    <t>237194105</t>
  </si>
  <si>
    <t>1,290,757</t>
  </si>
  <si>
    <t>9,331</t>
  </si>
  <si>
    <t>DATADOG INC</t>
  </si>
  <si>
    <t>CL A COM</t>
  </si>
  <si>
    <t>23804L103</t>
  </si>
  <si>
    <t>506,048</t>
  </si>
  <si>
    <t>6,885</t>
  </si>
  <si>
    <t>DAVITA INC</t>
  </si>
  <si>
    <t>23918K108</t>
  </si>
  <si>
    <t>2,488,602</t>
  </si>
  <si>
    <t>33,328</t>
  </si>
  <si>
    <t>DELL TECHNOLOGIES INC</t>
  </si>
  <si>
    <t>CL C</t>
  </si>
  <si>
    <t>24703L202</t>
  </si>
  <si>
    <t>343,157</t>
  </si>
  <si>
    <t>8,532</t>
  </si>
  <si>
    <t>DELTA AIR LINES INC DEL</t>
  </si>
  <si>
    <t>247361702</t>
  </si>
  <si>
    <t>215,562</t>
  </si>
  <si>
    <t>6,560</t>
  </si>
  <si>
    <t>DENTSPLY SIRONA INC</t>
  </si>
  <si>
    <t>24906P109</t>
  </si>
  <si>
    <t>227,083</t>
  </si>
  <si>
    <t>7,132</t>
  </si>
  <si>
    <t>25278X109</t>
  </si>
  <si>
    <t>278,060,472</t>
  </si>
  <si>
    <t>2,032,903</t>
  </si>
  <si>
    <t>DIGITALOCEAN HLDGS INC</t>
  </si>
  <si>
    <t>NOTE12/0</t>
  </si>
  <si>
    <t>25402DAB8</t>
  </si>
  <si>
    <t>756,020</t>
  </si>
  <si>
    <t>DOCUSIGN INC</t>
  </si>
  <si>
    <t>256163AD8</t>
  </si>
  <si>
    <t>943,750</t>
  </si>
  <si>
    <t>DOORDASH INC</t>
  </si>
  <si>
    <t>25809K105</t>
  </si>
  <si>
    <t>1,460,841</t>
  </si>
  <si>
    <t>29,923</t>
  </si>
  <si>
    <t>DOUGLAS EMMETT INC</t>
  </si>
  <si>
    <t>25960P109</t>
  </si>
  <si>
    <t>2,570,658</t>
  </si>
  <si>
    <t>163,945</t>
  </si>
  <si>
    <t>DOW INC</t>
  </si>
  <si>
    <t>260557103</t>
  </si>
  <si>
    <t>2,408,592</t>
  </si>
  <si>
    <t>47,799</t>
  </si>
  <si>
    <t>DRAFTKINGS INC NEW</t>
  </si>
  <si>
    <t>26142V105</t>
  </si>
  <si>
    <t>279,841</t>
  </si>
  <si>
    <t>24,569</t>
  </si>
  <si>
    <t>DROPBOX INC</t>
  </si>
  <si>
    <t>26210C104</t>
  </si>
  <si>
    <t>334,872</t>
  </si>
  <si>
    <t>14,963</t>
  </si>
  <si>
    <t>DT MIDSTREAM INC</t>
  </si>
  <si>
    <t>COMMON STOCK</t>
  </si>
  <si>
    <t>23345M107</t>
  </si>
  <si>
    <t>667,928</t>
  </si>
  <si>
    <t>12,087</t>
  </si>
  <si>
    <t>DUPONT DE NEMOURS INC</t>
  </si>
  <si>
    <t>26614N102</t>
  </si>
  <si>
    <t>1,208,506</t>
  </si>
  <si>
    <t>17,609</t>
  </si>
  <si>
    <t>DYNATRACE INC</t>
  </si>
  <si>
    <t>268150109</t>
  </si>
  <si>
    <t>1,499,560</t>
  </si>
  <si>
    <t>39,153</t>
  </si>
  <si>
    <t>EAGLE MATLS INC</t>
  </si>
  <si>
    <t>26969P108</t>
  </si>
  <si>
    <t>2,231,880</t>
  </si>
  <si>
    <t>16,800</t>
  </si>
  <si>
    <t>EARTHSTONE ENERGY INC</t>
  </si>
  <si>
    <t>27032D304</t>
  </si>
  <si>
    <t>5,825,762</t>
  </si>
  <si>
    <t>409,400</t>
  </si>
  <si>
    <t>EAST WEST BANCORP INC</t>
  </si>
  <si>
    <t>27579R104</t>
  </si>
  <si>
    <t>946,654</t>
  </si>
  <si>
    <t>14,365</t>
  </si>
  <si>
    <t>EASTMAN CHEM CO</t>
  </si>
  <si>
    <t>277432100</t>
  </si>
  <si>
    <t>1,096,590</t>
  </si>
  <si>
    <t>13,465</t>
  </si>
  <si>
    <t>EBAY INC.</t>
  </si>
  <si>
    <t>278642103</t>
  </si>
  <si>
    <t>670,694</t>
  </si>
  <si>
    <t>16,173</t>
  </si>
  <si>
    <t>EDISON INTL</t>
  </si>
  <si>
    <t>281020107</t>
  </si>
  <si>
    <t>961,744</t>
  </si>
  <si>
    <t>15,117</t>
  </si>
  <si>
    <t>ELANCO ANIMAL HEALTH INC</t>
  </si>
  <si>
    <t>28414H103</t>
  </si>
  <si>
    <t>219,009,198</t>
  </si>
  <si>
    <t>17,922,193</t>
  </si>
  <si>
    <t>ELECTRONIC ARTS INC</t>
  </si>
  <si>
    <t>285512109</t>
  </si>
  <si>
    <t>2,328,873</t>
  </si>
  <si>
    <t>19,061</t>
  </si>
  <si>
    <t>ELEVANCE HEALTH INC</t>
  </si>
  <si>
    <t>036752103</t>
  </si>
  <si>
    <t>4,131,460</t>
  </si>
  <si>
    <t>8,054</t>
  </si>
  <si>
    <t>EMCOR GROUP INC</t>
  </si>
  <si>
    <t>29084Q100</t>
  </si>
  <si>
    <t>4,492,621</t>
  </si>
  <si>
    <t>30,333</t>
  </si>
  <si>
    <t>EMERSON ELEC CO</t>
  </si>
  <si>
    <t>291011104</t>
  </si>
  <si>
    <t>2,173,934</t>
  </si>
  <si>
    <t>22,631</t>
  </si>
  <si>
    <t>ENCOMPASS HEALTH CORP</t>
  </si>
  <si>
    <t>29261A100</t>
  </si>
  <si>
    <t>1,773,785</t>
  </si>
  <si>
    <t>29,657</t>
  </si>
  <si>
    <t>EPAM SYS INC</t>
  </si>
  <si>
    <t>29414B104</t>
  </si>
  <si>
    <t>587,638</t>
  </si>
  <si>
    <t>1,793</t>
  </si>
  <si>
    <t>EPR PPTYS</t>
  </si>
  <si>
    <t>COM SH BEN INT</t>
  </si>
  <si>
    <t>26884U109</t>
  </si>
  <si>
    <t>4,691,689</t>
  </si>
  <si>
    <t>124,382</t>
  </si>
  <si>
    <t>26884L109</t>
  </si>
  <si>
    <t>2,942,770</t>
  </si>
  <si>
    <t>86,987</t>
  </si>
  <si>
    <t>EQUINIX INC</t>
  </si>
  <si>
    <t>29444U700</t>
  </si>
  <si>
    <t>4,074,287</t>
  </si>
  <si>
    <t>6,220</t>
  </si>
  <si>
    <t>EQUITABLE HLDGS INC</t>
  </si>
  <si>
    <t>29452E101</t>
  </si>
  <si>
    <t>742,325</t>
  </si>
  <si>
    <t>25,865</t>
  </si>
  <si>
    <t>294600101</t>
  </si>
  <si>
    <t>1,163,562</t>
  </si>
  <si>
    <t>173,666</t>
  </si>
  <si>
    <t>EQUITY LIFESTYLE PPTYS INC</t>
  </si>
  <si>
    <t>29472R108</t>
  </si>
  <si>
    <t>6,640,622</t>
  </si>
  <si>
    <t>102,796</t>
  </si>
  <si>
    <t>ERIE INDTY CO</t>
  </si>
  <si>
    <t>29530P102</t>
  </si>
  <si>
    <t>1,752,979</t>
  </si>
  <si>
    <t>7,048</t>
  </si>
  <si>
    <t>ESSENT GROUP LTD</t>
  </si>
  <si>
    <t>G3198U102</t>
  </si>
  <si>
    <t>824,295</t>
  </si>
  <si>
    <t>21,201</t>
  </si>
  <si>
    <t>ESSEX PPTY TR INC</t>
  </si>
  <si>
    <t>297178105</t>
  </si>
  <si>
    <t>5,132,279</t>
  </si>
  <si>
    <t>24,218</t>
  </si>
  <si>
    <t>ETSY INC</t>
  </si>
  <si>
    <t>29786A106</t>
  </si>
  <si>
    <t>1,005,314</t>
  </si>
  <si>
    <t>8,393</t>
  </si>
  <si>
    <t>EURONET WORLDWIDE INC</t>
  </si>
  <si>
    <t>298736109</t>
  </si>
  <si>
    <t>913,504</t>
  </si>
  <si>
    <t>9,679</t>
  </si>
  <si>
    <t>EVEREST RE GROUP LTD</t>
  </si>
  <si>
    <t>G3223R108</t>
  </si>
  <si>
    <t>961,677</t>
  </si>
  <si>
    <t>2,903</t>
  </si>
  <si>
    <t>EVERGY INC</t>
  </si>
  <si>
    <t>30034W106</t>
  </si>
  <si>
    <t>4,043,253</t>
  </si>
  <si>
    <t>64,250</t>
  </si>
  <si>
    <t>EXELIXIS INC</t>
  </si>
  <si>
    <t>30161Q104</t>
  </si>
  <si>
    <t>991,112</t>
  </si>
  <si>
    <t>61,790</t>
  </si>
  <si>
    <t>EXPEDIA GROUP INC</t>
  </si>
  <si>
    <t>30212P303</t>
  </si>
  <si>
    <t>2,041,080</t>
  </si>
  <si>
    <t>23,300</t>
  </si>
  <si>
    <t>EXPEDITORS INTL WASH INC</t>
  </si>
  <si>
    <t>302130109</t>
  </si>
  <si>
    <t>6,851,446</t>
  </si>
  <si>
    <t>65,930</t>
  </si>
  <si>
    <t>30231G102</t>
  </si>
  <si>
    <t>3,529,710</t>
  </si>
  <si>
    <t>32,001</t>
  </si>
  <si>
    <t>F N B CORP</t>
  </si>
  <si>
    <t>302520101</t>
  </si>
  <si>
    <t>528,316</t>
  </si>
  <si>
    <t>40,484</t>
  </si>
  <si>
    <t>F5 INC</t>
  </si>
  <si>
    <t>315616102</t>
  </si>
  <si>
    <t>310,699</t>
  </si>
  <si>
    <t>2,165</t>
  </si>
  <si>
    <t>FASTENAL CO</t>
  </si>
  <si>
    <t>311900104</t>
  </si>
  <si>
    <t>970,817</t>
  </si>
  <si>
    <t>20,516</t>
  </si>
  <si>
    <t>FEDERATED HERMES INC</t>
  </si>
  <si>
    <t>CL B</t>
  </si>
  <si>
    <t>314211103</t>
  </si>
  <si>
    <t>971,946</t>
  </si>
  <si>
    <t>26,768</t>
  </si>
  <si>
    <t>FIDELITY NATIONAL FINANCIAL</t>
  </si>
  <si>
    <t>FNF GROUP COM</t>
  </si>
  <si>
    <t>31620R303</t>
  </si>
  <si>
    <t>1,323,095</t>
  </si>
  <si>
    <t>35,170</t>
  </si>
  <si>
    <t>FIRST HORIZON CORPORATION</t>
  </si>
  <si>
    <t>320517105</t>
  </si>
  <si>
    <t>609,732</t>
  </si>
  <si>
    <t>24,887</t>
  </si>
  <si>
    <t>337932107</t>
  </si>
  <si>
    <t>3,875,424</t>
  </si>
  <si>
    <t>92,404</t>
  </si>
  <si>
    <t>FIVERR INTL LTD</t>
  </si>
  <si>
    <t>NOTE11/0</t>
  </si>
  <si>
    <t>33835LAA3</t>
  </si>
  <si>
    <t>807,567</t>
  </si>
  <si>
    <t>FLUOR CORP NEW</t>
  </si>
  <si>
    <t>343412102</t>
  </si>
  <si>
    <t>2,939,515</t>
  </si>
  <si>
    <t>84,810</t>
  </si>
  <si>
    <t>FMC CORP</t>
  </si>
  <si>
    <t>302491303</t>
  </si>
  <si>
    <t>2,986,464</t>
  </si>
  <si>
    <t>23,930</t>
  </si>
  <si>
    <t>FORD MTR CO DEL</t>
  </si>
  <si>
    <t>345370CZ1</t>
  </si>
  <si>
    <t>6,044,675</t>
  </si>
  <si>
    <t>6,500,000</t>
  </si>
  <si>
    <t>FORTINET INC</t>
  </si>
  <si>
    <t>34959E109</t>
  </si>
  <si>
    <t>969,831</t>
  </si>
  <si>
    <t>19,837</t>
  </si>
  <si>
    <t>349553107</t>
  </si>
  <si>
    <t>3,926,274</t>
  </si>
  <si>
    <t>98,117</t>
  </si>
  <si>
    <t>FORTIVE CORP</t>
  </si>
  <si>
    <t>34959J108</t>
  </si>
  <si>
    <t>1,567,250</t>
  </si>
  <si>
    <t>24,393</t>
  </si>
  <si>
    <t>FRANCO NEV CORP</t>
  </si>
  <si>
    <t>351858105</t>
  </si>
  <si>
    <t>1,566,313</t>
  </si>
  <si>
    <t>11,490</t>
  </si>
  <si>
    <t>FULTON FINL CORP PA</t>
  </si>
  <si>
    <t>360271100</t>
  </si>
  <si>
    <t>472,570</t>
  </si>
  <si>
    <t>28,079</t>
  </si>
  <si>
    <t>GAMING &amp; LEISURE PPTYS INC</t>
  </si>
  <si>
    <t>36467J108</t>
  </si>
  <si>
    <t>2,437,552</t>
  </si>
  <si>
    <t>46,795</t>
  </si>
  <si>
    <t>GARMIN LTD</t>
  </si>
  <si>
    <t>H2906T109</t>
  </si>
  <si>
    <t>871,587</t>
  </si>
  <si>
    <t>9,444</t>
  </si>
  <si>
    <t>GARTNER INC</t>
  </si>
  <si>
    <t>366651107</t>
  </si>
  <si>
    <t>341,518</t>
  </si>
  <si>
    <t>1,016</t>
  </si>
  <si>
    <t>GATX CORP</t>
  </si>
  <si>
    <t>361448103</t>
  </si>
  <si>
    <t>1,784,704</t>
  </si>
  <si>
    <t>16,783</t>
  </si>
  <si>
    <t>GENERAL ELECTRIC CO</t>
  </si>
  <si>
    <t>369604301</t>
  </si>
  <si>
    <t>868,232</t>
  </si>
  <si>
    <t>10,362</t>
  </si>
  <si>
    <t>GENERAL MLS INC</t>
  </si>
  <si>
    <t>370334104</t>
  </si>
  <si>
    <t>4,988,069</t>
  </si>
  <si>
    <t>59,488</t>
  </si>
  <si>
    <t>GENTEX CORP</t>
  </si>
  <si>
    <t>371901109</t>
  </si>
  <si>
    <t>968,249</t>
  </si>
  <si>
    <t>35,506</t>
  </si>
  <si>
    <t>GENUINE PARTS CO</t>
  </si>
  <si>
    <t>372460105</t>
  </si>
  <si>
    <t>1,200,342</t>
  </si>
  <si>
    <t>6,918</t>
  </si>
  <si>
    <t>GFL ENVIRONMENTAL INC</t>
  </si>
  <si>
    <t>SUB VTG SHS</t>
  </si>
  <si>
    <t>36168Q104</t>
  </si>
  <si>
    <t>1,275,047,734</t>
  </si>
  <si>
    <t>43,660,872</t>
  </si>
  <si>
    <t>GILDAN ACTIVEWEAR INC</t>
  </si>
  <si>
    <t>375916103</t>
  </si>
  <si>
    <t>1,237,515</t>
  </si>
  <si>
    <t>45,187</t>
  </si>
  <si>
    <t>GILEAD SCIENCES INC</t>
  </si>
  <si>
    <t>375558103</t>
  </si>
  <si>
    <t>4,364,185</t>
  </si>
  <si>
    <t>50,835</t>
  </si>
  <si>
    <t>GLOBE LIFE INC</t>
  </si>
  <si>
    <t>37959E102</t>
  </si>
  <si>
    <t>1,958,455</t>
  </si>
  <si>
    <t>16,246</t>
  </si>
  <si>
    <t>GODADDY INC</t>
  </si>
  <si>
    <t>380237107</t>
  </si>
  <si>
    <t>882,502</t>
  </si>
  <si>
    <t>11,795</t>
  </si>
  <si>
    <t>GRACO INC</t>
  </si>
  <si>
    <t>384109104</t>
  </si>
  <si>
    <t>605,138</t>
  </si>
  <si>
    <t>8,997</t>
  </si>
  <si>
    <t>GRAND CANYON ED INC</t>
  </si>
  <si>
    <t>38526M106</t>
  </si>
  <si>
    <t>2,799,145</t>
  </si>
  <si>
    <t>26,492</t>
  </si>
  <si>
    <t>GREIF INC</t>
  </si>
  <si>
    <t>397624107</t>
  </si>
  <si>
    <t>699,570</t>
  </si>
  <si>
    <t>10,432</t>
  </si>
  <si>
    <t>GXO LOGISTICS INCORPORATED</t>
  </si>
  <si>
    <t>36262G101</t>
  </si>
  <si>
    <t>1,407,575</t>
  </si>
  <si>
    <t>32,972</t>
  </si>
  <si>
    <t>H WORLD GROUP LTD</t>
  </si>
  <si>
    <t>NOTE 3.000% 5/0</t>
  </si>
  <si>
    <t>44332NAB2</t>
  </si>
  <si>
    <t>20,148,800</t>
  </si>
  <si>
    <t>16,000,000</t>
  </si>
  <si>
    <t>HAEMONETICS CORP MASS</t>
  </si>
  <si>
    <t>NOTE3/0</t>
  </si>
  <si>
    <t>405024AB6</t>
  </si>
  <si>
    <t>1,662,500</t>
  </si>
  <si>
    <t>HANCOCK WHITNEY CORPORATION</t>
  </si>
  <si>
    <t>410120109</t>
  </si>
  <si>
    <t>258,257</t>
  </si>
  <si>
    <t>5,337</t>
  </si>
  <si>
    <t>HANOVER INS GROUP INC</t>
  </si>
  <si>
    <t>410867105</t>
  </si>
  <si>
    <t>1,743,447</t>
  </si>
  <si>
    <t>12,902</t>
  </si>
  <si>
    <t>HARLEY DAVIDSON INC</t>
  </si>
  <si>
    <t>412822108</t>
  </si>
  <si>
    <t>300,768</t>
  </si>
  <si>
    <t>7,230</t>
  </si>
  <si>
    <t>HARTFORD FINL SVCS GROUP INC</t>
  </si>
  <si>
    <t>416515104</t>
  </si>
  <si>
    <t>1,853,664</t>
  </si>
  <si>
    <t>24,445</t>
  </si>
  <si>
    <t>HAWAIIAN ELEC INDUSTRIES</t>
  </si>
  <si>
    <t>419870100</t>
  </si>
  <si>
    <t>4,047,439</t>
  </si>
  <si>
    <t>96,713</t>
  </si>
  <si>
    <t>HCA HEALTHCARE INC</t>
  </si>
  <si>
    <t>40412C101</t>
  </si>
  <si>
    <t>907,289</t>
  </si>
  <si>
    <t>3,781</t>
  </si>
  <si>
    <t>HEALTHPEAK PROPERTIES INC</t>
  </si>
  <si>
    <t>42250P103</t>
  </si>
  <si>
    <t>605,190</t>
  </si>
  <si>
    <t>24,140</t>
  </si>
  <si>
    <t>HEICO CORP NEW</t>
  </si>
  <si>
    <t>422806109</t>
  </si>
  <si>
    <t>2,673,336</t>
  </si>
  <si>
    <t>17,400</t>
  </si>
  <si>
    <t>HENRY JACK &amp; ASSOC INC</t>
  </si>
  <si>
    <t>426281101</t>
  </si>
  <si>
    <t>347,609</t>
  </si>
  <si>
    <t>1,980</t>
  </si>
  <si>
    <t>HENRY SCHEIN INC</t>
  </si>
  <si>
    <t>806407102</t>
  </si>
  <si>
    <t>616,437</t>
  </si>
  <si>
    <t>7,718</t>
  </si>
  <si>
    <t>HERBALIFE NUTRITION LTD</t>
  </si>
  <si>
    <t>NOTE 2.625% 3/1</t>
  </si>
  <si>
    <t>42703MAD5</t>
  </si>
  <si>
    <t>931,425</t>
  </si>
  <si>
    <t>HEWLETT PACKARD ENTERPRISE C</t>
  </si>
  <si>
    <t>42824C109</t>
  </si>
  <si>
    <t>853,589</t>
  </si>
  <si>
    <t>53,483</t>
  </si>
  <si>
    <t>HOLOGIC INC</t>
  </si>
  <si>
    <t>436440101</t>
  </si>
  <si>
    <t>3,418,518</t>
  </si>
  <si>
    <t>45,696</t>
  </si>
  <si>
    <t>HONEYWELL INTL INC</t>
  </si>
  <si>
    <t>438516106</t>
  </si>
  <si>
    <t>1,455,097</t>
  </si>
  <si>
    <t>6,790</t>
  </si>
  <si>
    <t>HOST HOTELS &amp; RESORTS INC</t>
  </si>
  <si>
    <t>44107P104</t>
  </si>
  <si>
    <t>6,136,541</t>
  </si>
  <si>
    <t>382,339</t>
  </si>
  <si>
    <t>HP INC</t>
  </si>
  <si>
    <t>40434L105</t>
  </si>
  <si>
    <t>432,338</t>
  </si>
  <si>
    <t>16,090</t>
  </si>
  <si>
    <t>HUBBELL INC</t>
  </si>
  <si>
    <t>443510607</t>
  </si>
  <si>
    <t>3,274,490</t>
  </si>
  <si>
    <t>13,953</t>
  </si>
  <si>
    <t>HUBSPOT INC</t>
  </si>
  <si>
    <t>443573100</t>
  </si>
  <si>
    <t>1,152,761</t>
  </si>
  <si>
    <t>3,987</t>
  </si>
  <si>
    <t>HUMANA INC</t>
  </si>
  <si>
    <t>444859102</t>
  </si>
  <si>
    <t>2,770,436</t>
  </si>
  <si>
    <t>5,409</t>
  </si>
  <si>
    <t>HUNT J B TRANS SVCS INC</t>
  </si>
  <si>
    <t>445658107</t>
  </si>
  <si>
    <t>517,849</t>
  </si>
  <si>
    <t>2,970</t>
  </si>
  <si>
    <t>IDACORP INC</t>
  </si>
  <si>
    <t>451107106</t>
  </si>
  <si>
    <t>1,336,801</t>
  </si>
  <si>
    <t>12,395</t>
  </si>
  <si>
    <t>IDEX CORP</t>
  </si>
  <si>
    <t>45167R104</t>
  </si>
  <si>
    <t>988,669</t>
  </si>
  <si>
    <t>4,330</t>
  </si>
  <si>
    <t>ILLUMINA INC</t>
  </si>
  <si>
    <t>452327109</t>
  </si>
  <si>
    <t>1,339,979</t>
  </si>
  <si>
    <t>6,627</t>
  </si>
  <si>
    <t>453038408</t>
  </si>
  <si>
    <t>6,589,545</t>
  </si>
  <si>
    <t>135,283</t>
  </si>
  <si>
    <t>INARI MED INC</t>
  </si>
  <si>
    <t>45332Y109</t>
  </si>
  <si>
    <t>629,117</t>
  </si>
  <si>
    <t>9,898</t>
  </si>
  <si>
    <t>INCYTE CORP</t>
  </si>
  <si>
    <t>45337C102</t>
  </si>
  <si>
    <t>1,169,058</t>
  </si>
  <si>
    <t>14,555</t>
  </si>
  <si>
    <t>INGEVITY CORP</t>
  </si>
  <si>
    <t>45688C107</t>
  </si>
  <si>
    <t>2,749,273</t>
  </si>
  <si>
    <t>39,030</t>
  </si>
  <si>
    <t>INSPERITY INC</t>
  </si>
  <si>
    <t>45778Q107</t>
  </si>
  <si>
    <t>5,881,299</t>
  </si>
  <si>
    <t>51,772</t>
  </si>
  <si>
    <t>INTEL CORP</t>
  </si>
  <si>
    <t>458140100</t>
  </si>
  <si>
    <t>252,803</t>
  </si>
  <si>
    <t>9,565</t>
  </si>
  <si>
    <t>INTERNATIONAL BANCSHARES COR</t>
  </si>
  <si>
    <t>459044103</t>
  </si>
  <si>
    <t>1,098,469</t>
  </si>
  <si>
    <t>24,005</t>
  </si>
  <si>
    <t>INVITATION HOMES INC</t>
  </si>
  <si>
    <t>46187W107</t>
  </si>
  <si>
    <t>1,262,960</t>
  </si>
  <si>
    <t>42,610</t>
  </si>
  <si>
    <t>IRIDIUM COMMUNICATIONS INC</t>
  </si>
  <si>
    <t>46269C102</t>
  </si>
  <si>
    <t>916,976</t>
  </si>
  <si>
    <t>17,840</t>
  </si>
  <si>
    <t>ITRON INC</t>
  </si>
  <si>
    <t>465741AN6</t>
  </si>
  <si>
    <t>823,750</t>
  </si>
  <si>
    <t>IVANHOE ELECTRIC INC</t>
  </si>
  <si>
    <t>46578C108</t>
  </si>
  <si>
    <t>11,657,731</t>
  </si>
  <si>
    <t>959,484</t>
  </si>
  <si>
    <t>JAZZ PHARMACEUTICALS PLC</t>
  </si>
  <si>
    <t>SHS USD</t>
  </si>
  <si>
    <t>G50871105</t>
  </si>
  <si>
    <t>2,527,772</t>
  </si>
  <si>
    <t>15,867</t>
  </si>
  <si>
    <t>JETBLUE AIRWAYS CORP</t>
  </si>
  <si>
    <t>NOTE 0.500% 4/0</t>
  </si>
  <si>
    <t>477143AP6</t>
  </si>
  <si>
    <t>1,111,500</t>
  </si>
  <si>
    <t>1,500,000</t>
  </si>
  <si>
    <t>JPMORGAN CHASE &amp; CO</t>
  </si>
  <si>
    <t>46625H100</t>
  </si>
  <si>
    <t>556,791,246</t>
  </si>
  <si>
    <t>4,152,060</t>
  </si>
  <si>
    <t>KELLOGG CO</t>
  </si>
  <si>
    <t>487836108</t>
  </si>
  <si>
    <t>3,231,233</t>
  </si>
  <si>
    <t>45,357</t>
  </si>
  <si>
    <t>KILROY RLTY CORP</t>
  </si>
  <si>
    <t>49427F108</t>
  </si>
  <si>
    <t>5,047,556</t>
  </si>
  <si>
    <t>130,529</t>
  </si>
  <si>
    <t>KIMBERLY-CLARK CORP</t>
  </si>
  <si>
    <t>494368103</t>
  </si>
  <si>
    <t>4,098,021</t>
  </si>
  <si>
    <t>30,188</t>
  </si>
  <si>
    <t>KLA CORP</t>
  </si>
  <si>
    <t>482480100</t>
  </si>
  <si>
    <t>233,382</t>
  </si>
  <si>
    <t>619</t>
  </si>
  <si>
    <t>KNIGHT-SWIFT TRANSN HLDGS IN</t>
  </si>
  <si>
    <t>499049104</t>
  </si>
  <si>
    <t>1,788,858</t>
  </si>
  <si>
    <t>34,132</t>
  </si>
  <si>
    <t>KRAFT HEINZ CO</t>
  </si>
  <si>
    <t>500754106</t>
  </si>
  <si>
    <t>1,859,999</t>
  </si>
  <si>
    <t>45,689</t>
  </si>
  <si>
    <t>L3HARRIS TECHNOLOGIES INC</t>
  </si>
  <si>
    <t>502431109</t>
  </si>
  <si>
    <t>4,315,360</t>
  </si>
  <si>
    <t>20,726</t>
  </si>
  <si>
    <t>LAM RESEARCH CORP</t>
  </si>
  <si>
    <t>512807108</t>
  </si>
  <si>
    <t>601,449</t>
  </si>
  <si>
    <t>1,431</t>
  </si>
  <si>
    <t>LAMAR ADVERTISING CO NEW</t>
  </si>
  <si>
    <t>512816109</t>
  </si>
  <si>
    <t>3,476,846</t>
  </si>
  <si>
    <t>36,831</t>
  </si>
  <si>
    <t>LANDSTAR SYS INC</t>
  </si>
  <si>
    <t>515098101</t>
  </si>
  <si>
    <t>2,990,030</t>
  </si>
  <si>
    <t>18,355</t>
  </si>
  <si>
    <t>LEAR CORP</t>
  </si>
  <si>
    <t>521865204</t>
  </si>
  <si>
    <t>1,380,343</t>
  </si>
  <si>
    <t>11,130</t>
  </si>
  <si>
    <t>LEGGETT &amp; PLATT INC</t>
  </si>
  <si>
    <t>524660107</t>
  </si>
  <si>
    <t>1,274,020</t>
  </si>
  <si>
    <t>39,529</t>
  </si>
  <si>
    <t>LEIDOS HOLDINGS INC</t>
  </si>
  <si>
    <t>525327102</t>
  </si>
  <si>
    <t>4,827,905</t>
  </si>
  <si>
    <t>45,897</t>
  </si>
  <si>
    <t>LIBERTY BROADBAND CORP</t>
  </si>
  <si>
    <t>COM SER C</t>
  </si>
  <si>
    <t>530307305</t>
  </si>
  <si>
    <t>1,614,483</t>
  </si>
  <si>
    <t>21,168</t>
  </si>
  <si>
    <t>LIBERTY GLOBAL PLC</t>
  </si>
  <si>
    <t>SHS CL C</t>
  </si>
  <si>
    <t>G5480U120</t>
  </si>
  <si>
    <t>2,721,191</t>
  </si>
  <si>
    <t>140,051</t>
  </si>
  <si>
    <t>LIFE STORAGE INC</t>
  </si>
  <si>
    <t>53223X107</t>
  </si>
  <si>
    <t>1,153,928</t>
  </si>
  <si>
    <t>11,715</t>
  </si>
  <si>
    <t>LIGHTSPEED COMMERCE INC</t>
  </si>
  <si>
    <t>53229C107</t>
  </si>
  <si>
    <t>351,314</t>
  </si>
  <si>
    <t>24,582</t>
  </si>
  <si>
    <t>LILLY ELI &amp; CO</t>
  </si>
  <si>
    <t>532457108</t>
  </si>
  <si>
    <t>3,438,530</t>
  </si>
  <si>
    <t>9,399</t>
  </si>
  <si>
    <t>LINCOLN NATL CORP IND</t>
  </si>
  <si>
    <t>534187109</t>
  </si>
  <si>
    <t>1,380,342</t>
  </si>
  <si>
    <t>44,933</t>
  </si>
  <si>
    <t>LINDE PLC</t>
  </si>
  <si>
    <t>G5494J103</t>
  </si>
  <si>
    <t>472,309</t>
  </si>
  <si>
    <t>1,448</t>
  </si>
  <si>
    <t>LIVANOVA PLC</t>
  </si>
  <si>
    <t>G5509L101</t>
  </si>
  <si>
    <t>356,900</t>
  </si>
  <si>
    <t>6,426</t>
  </si>
  <si>
    <t>LKQ CORP</t>
  </si>
  <si>
    <t>501889208</t>
  </si>
  <si>
    <t>1,528,968</t>
  </si>
  <si>
    <t>28,627</t>
  </si>
  <si>
    <t>LOCKHEED MARTIN CORP</t>
  </si>
  <si>
    <t>539830109</t>
  </si>
  <si>
    <t>5,444,310</t>
  </si>
  <si>
    <t>11,191</t>
  </si>
  <si>
    <t>LOGITECH INTL S A</t>
  </si>
  <si>
    <t>H50430232</t>
  </si>
  <si>
    <t>3,642,821</t>
  </si>
  <si>
    <t>59,031</t>
  </si>
  <si>
    <t>LOUISIANA PAC CORP</t>
  </si>
  <si>
    <t>546347105</t>
  </si>
  <si>
    <t>1,106,034</t>
  </si>
  <si>
    <t>18,683</t>
  </si>
  <si>
    <t>LOWES COS INC</t>
  </si>
  <si>
    <t>548661107</t>
  </si>
  <si>
    <t>2,517,597</t>
  </si>
  <si>
    <t>12,636</t>
  </si>
  <si>
    <t>LULULEMON ATHLETICA INC</t>
  </si>
  <si>
    <t>550021109</t>
  </si>
  <si>
    <t>213,693</t>
  </si>
  <si>
    <t>667</t>
  </si>
  <si>
    <t>LUMEN TECHNOLOGIES INC</t>
  </si>
  <si>
    <t>550241103</t>
  </si>
  <si>
    <t>197,363</t>
  </si>
  <si>
    <t>37,809</t>
  </si>
  <si>
    <t>LYFT INC</t>
  </si>
  <si>
    <t>55087P104</t>
  </si>
  <si>
    <t>2,340,461</t>
  </si>
  <si>
    <t>212,383</t>
  </si>
  <si>
    <t>NOTE 1.500% 5/1</t>
  </si>
  <si>
    <t>55087PAB0</t>
  </si>
  <si>
    <t>1,767,394</t>
  </si>
  <si>
    <t>LYONDELLBASELL INDUSTRIES N</t>
  </si>
  <si>
    <t>SHS - A -</t>
  </si>
  <si>
    <t>N53745100</t>
  </si>
  <si>
    <t>1,838,035</t>
  </si>
  <si>
    <t>22,137</t>
  </si>
  <si>
    <t>M &amp; T BK CORP</t>
  </si>
  <si>
    <t>55261F104</t>
  </si>
  <si>
    <t>544,265</t>
  </si>
  <si>
    <t>3,752</t>
  </si>
  <si>
    <t>MACERICH CO</t>
  </si>
  <si>
    <t>554382101</t>
  </si>
  <si>
    <t>5,223,334</t>
  </si>
  <si>
    <t>463,884</t>
  </si>
  <si>
    <t>MACYS INC</t>
  </si>
  <si>
    <t>55616P104</t>
  </si>
  <si>
    <t>1,102,999</t>
  </si>
  <si>
    <t>53,414</t>
  </si>
  <si>
    <t>MAGNA INTL INC</t>
  </si>
  <si>
    <t>559222401</t>
  </si>
  <si>
    <t>3,096,723</t>
  </si>
  <si>
    <t>55,125</t>
  </si>
  <si>
    <t>MANHATTAN ASSOCIATES INC</t>
  </si>
  <si>
    <t>562750109</t>
  </si>
  <si>
    <t>1,239,615</t>
  </si>
  <si>
    <t>10,211</t>
  </si>
  <si>
    <t>MANPOWERGROUP INC WIS</t>
  </si>
  <si>
    <t>56418H100</t>
  </si>
  <si>
    <t>5,285,083</t>
  </si>
  <si>
    <t>63,515</t>
  </si>
  <si>
    <t>MANULIFE FINL CORP</t>
  </si>
  <si>
    <t>56501R106</t>
  </si>
  <si>
    <t>556,737</t>
  </si>
  <si>
    <t>31,213</t>
  </si>
  <si>
    <t>565849106</t>
  </si>
  <si>
    <t>1,180,414</t>
  </si>
  <si>
    <t>43,606</t>
  </si>
  <si>
    <t>MARATHON PETE CORP</t>
  </si>
  <si>
    <t>56585A102</t>
  </si>
  <si>
    <t>3,614,724</t>
  </si>
  <si>
    <t>31,057</t>
  </si>
  <si>
    <t>MARKETAXESS HLDGS INC</t>
  </si>
  <si>
    <t>57060D108</t>
  </si>
  <si>
    <t>809,339</t>
  </si>
  <si>
    <t>2,902</t>
  </si>
  <si>
    <t>MASCO CORP</t>
  </si>
  <si>
    <t>574599106</t>
  </si>
  <si>
    <t>266,486</t>
  </si>
  <si>
    <t>5,710</t>
  </si>
  <si>
    <t>MATADOR RES CO</t>
  </si>
  <si>
    <t>576485205</t>
  </si>
  <si>
    <t>497,187</t>
  </si>
  <si>
    <t>8,686</t>
  </si>
  <si>
    <t>MAXIMUS INC</t>
  </si>
  <si>
    <t>577933104</t>
  </si>
  <si>
    <t>359,317</t>
  </si>
  <si>
    <t>4,900</t>
  </si>
  <si>
    <t>MCDONALDS CORP</t>
  </si>
  <si>
    <t>580135101</t>
  </si>
  <si>
    <t>1,481,039</t>
  </si>
  <si>
    <t>5,620</t>
  </si>
  <si>
    <t>MCKESSON CORP</t>
  </si>
  <si>
    <t>58155Q103</t>
  </si>
  <si>
    <t>1,288,162</t>
  </si>
  <si>
    <t>3,434</t>
  </si>
  <si>
    <t>MEDPACE HLDGS INC</t>
  </si>
  <si>
    <t>58506Q109</t>
  </si>
  <si>
    <t>3,871,385</t>
  </si>
  <si>
    <t>18,226</t>
  </si>
  <si>
    <t>MEDTRONIC PLC</t>
  </si>
  <si>
    <t>G5960L103</t>
  </si>
  <si>
    <t>2,208,569</t>
  </si>
  <si>
    <t>28,417</t>
  </si>
  <si>
    <t>MERCK &amp; CO INC</t>
  </si>
  <si>
    <t>58933Y105</t>
  </si>
  <si>
    <t>3,776,405</t>
  </si>
  <si>
    <t>34,037</t>
  </si>
  <si>
    <t>METLIFE INC</t>
  </si>
  <si>
    <t>59156R108</t>
  </si>
  <si>
    <t>807,722</t>
  </si>
  <si>
    <t>11,161</t>
  </si>
  <si>
    <t>MGIC INVT CORP WIS</t>
  </si>
  <si>
    <t>552848103</t>
  </si>
  <si>
    <t>1,005,823</t>
  </si>
  <si>
    <t>77,371</t>
  </si>
  <si>
    <t>MGM RESORTS INTERNATIONAL</t>
  </si>
  <si>
    <t>552953101</t>
  </si>
  <si>
    <t>349,550</t>
  </si>
  <si>
    <t>10,425</t>
  </si>
  <si>
    <t>MICROCHIP TECHNOLOGY INC.</t>
  </si>
  <si>
    <t>595017104</t>
  </si>
  <si>
    <t>270,814</t>
  </si>
  <si>
    <t>3,855</t>
  </si>
  <si>
    <t>MICRON TECHNOLOGY INC</t>
  </si>
  <si>
    <t>595112103</t>
  </si>
  <si>
    <t>775,840</t>
  </si>
  <si>
    <t>15,523</t>
  </si>
  <si>
    <t>MICROSOFT CORP</t>
  </si>
  <si>
    <t>594918104</t>
  </si>
  <si>
    <t>704,567,897</t>
  </si>
  <si>
    <t>2,937,903</t>
  </si>
  <si>
    <t>MID-AMER APT CMNTYS INC</t>
  </si>
  <si>
    <t>59522J103</t>
  </si>
  <si>
    <t>1,597,059</t>
  </si>
  <si>
    <t>10,173</t>
  </si>
  <si>
    <t>MODERNA INC</t>
  </si>
  <si>
    <t>60770K107</t>
  </si>
  <si>
    <t>1,152,442</t>
  </si>
  <si>
    <t>6,416</t>
  </si>
  <si>
    <t>MOHAWK INDS INC</t>
  </si>
  <si>
    <t>608190104</t>
  </si>
  <si>
    <t>716,971</t>
  </si>
  <si>
    <t>7,014</t>
  </si>
  <si>
    <t>MOLINA HEALTHCARE INC</t>
  </si>
  <si>
    <t>60855R100</t>
  </si>
  <si>
    <t>3,007,644</t>
  </si>
  <si>
    <t>9,108</t>
  </si>
  <si>
    <t>MOLSON COORS BEVERAGE CO</t>
  </si>
  <si>
    <t>60871R209</t>
  </si>
  <si>
    <t>1,275,532</t>
  </si>
  <si>
    <t>24,758</t>
  </si>
  <si>
    <t>MONSTER BEVERAGE CORP NEW</t>
  </si>
  <si>
    <t>61174X109</t>
  </si>
  <si>
    <t>1,175,819</t>
  </si>
  <si>
    <t>11,581</t>
  </si>
  <si>
    <t>MOSAIC CO NEW</t>
  </si>
  <si>
    <t>61945C103</t>
  </si>
  <si>
    <t>977,160</t>
  </si>
  <si>
    <t>22,274</t>
  </si>
  <si>
    <t>MURPHY OIL CORP</t>
  </si>
  <si>
    <t>626717102</t>
  </si>
  <si>
    <t>349,972</t>
  </si>
  <si>
    <t>8,137</t>
  </si>
  <si>
    <t>MURPHY USA INC</t>
  </si>
  <si>
    <t>626755102</t>
  </si>
  <si>
    <t>3,288,788</t>
  </si>
  <si>
    <t>11,765</t>
  </si>
  <si>
    <t>NATIONAL FUEL GAS CO</t>
  </si>
  <si>
    <t>636180101</t>
  </si>
  <si>
    <t>4,299,019</t>
  </si>
  <si>
    <t>67,915</t>
  </si>
  <si>
    <t>NATIONAL RETAIL PROPERTIES I</t>
  </si>
  <si>
    <t>637417106</t>
  </si>
  <si>
    <t>3,745,456</t>
  </si>
  <si>
    <t>81,850</t>
  </si>
  <si>
    <t>NATIONAL STORAGE AFFILIATES</t>
  </si>
  <si>
    <t>COM SHS BEN IN</t>
  </si>
  <si>
    <t>637870106</t>
  </si>
  <si>
    <t>2,511,135</t>
  </si>
  <si>
    <t>69,522</t>
  </si>
  <si>
    <t>NETAPP INC</t>
  </si>
  <si>
    <t>64110D104</t>
  </si>
  <si>
    <t>1,158,377</t>
  </si>
  <si>
    <t>19,287</t>
  </si>
  <si>
    <t>NEWMARKET CORP</t>
  </si>
  <si>
    <t>651587107</t>
  </si>
  <si>
    <t>1,846,749</t>
  </si>
  <si>
    <t>5,936</t>
  </si>
  <si>
    <t>NIO INC</t>
  </si>
  <si>
    <t>NOTE2/0</t>
  </si>
  <si>
    <t>62914VAE6</t>
  </si>
  <si>
    <t>1,329,450</t>
  </si>
  <si>
    <t>NOTE 0.500% 2/0</t>
  </si>
  <si>
    <t>62914VAF3</t>
  </si>
  <si>
    <t>2,668,750</t>
  </si>
  <si>
    <t>NORFOLK SOUTHN CORP</t>
  </si>
  <si>
    <t>655844108</t>
  </si>
  <si>
    <t>3,594,775</t>
  </si>
  <si>
    <t>14,588</t>
  </si>
  <si>
    <t>NORTHROP GRUMMAN CORP</t>
  </si>
  <si>
    <t>666807102</t>
  </si>
  <si>
    <t>683,104</t>
  </si>
  <si>
    <t>1,252</t>
  </si>
  <si>
    <t>NORTHWESTERN CORP</t>
  </si>
  <si>
    <t>668074305</t>
  </si>
  <si>
    <t>843,281</t>
  </si>
  <si>
    <t>14,211</t>
  </si>
  <si>
    <t>NOVAVAX INC</t>
  </si>
  <si>
    <t>670002401</t>
  </si>
  <si>
    <t>257,864</t>
  </si>
  <si>
    <t>25,084</t>
  </si>
  <si>
    <t>629377508</t>
  </si>
  <si>
    <t>4,350,685</t>
  </si>
  <si>
    <t>136,728</t>
  </si>
  <si>
    <t>NU SKIN ENTERPRISES INC</t>
  </si>
  <si>
    <t>67018T105</t>
  </si>
  <si>
    <t>953,406</t>
  </si>
  <si>
    <t>22,614</t>
  </si>
  <si>
    <t>NUCOR CORP</t>
  </si>
  <si>
    <t>670346105</t>
  </si>
  <si>
    <t>4,973,191</t>
  </si>
  <si>
    <t>37,730</t>
  </si>
  <si>
    <t>NVENT ELECTRIC PLC</t>
  </si>
  <si>
    <t>G6700G107</t>
  </si>
  <si>
    <t>1,036,343</t>
  </si>
  <si>
    <t>26,939</t>
  </si>
  <si>
    <t>NVR INC</t>
  </si>
  <si>
    <t>62944T105</t>
  </si>
  <si>
    <t>1,245,397</t>
  </si>
  <si>
    <t>270</t>
  </si>
  <si>
    <t>670837103</t>
  </si>
  <si>
    <t>1,763,732</t>
  </si>
  <si>
    <t>44,595</t>
  </si>
  <si>
    <t>OLD DOMINION FREIGHT LINE IN</t>
  </si>
  <si>
    <t>679580100</t>
  </si>
  <si>
    <t>4,633,276</t>
  </si>
  <si>
    <t>16,327</t>
  </si>
  <si>
    <t>OMNICOM GROUP INC</t>
  </si>
  <si>
    <t>681919106</t>
  </si>
  <si>
    <t>2,339,428</t>
  </si>
  <si>
    <t>28,680</t>
  </si>
  <si>
    <t>ON SEMICONDUCTOR CORP</t>
  </si>
  <si>
    <t>682189105</t>
  </si>
  <si>
    <t>330,686</t>
  </si>
  <si>
    <t>5,302</t>
  </si>
  <si>
    <t>ONE GAS INC</t>
  </si>
  <si>
    <t>68235P108</t>
  </si>
  <si>
    <t>4,291,355</t>
  </si>
  <si>
    <t>56,674</t>
  </si>
  <si>
    <t>ONEOK INC NEW</t>
  </si>
  <si>
    <t>682680103</t>
  </si>
  <si>
    <t>1,962,656</t>
  </si>
  <si>
    <t>29,873</t>
  </si>
  <si>
    <t>OPEN TEXT CORP</t>
  </si>
  <si>
    <t>683715106</t>
  </si>
  <si>
    <t>1,593,244</t>
  </si>
  <si>
    <t>53,768</t>
  </si>
  <si>
    <t>ORACLE CORP</t>
  </si>
  <si>
    <t>68389X105</t>
  </si>
  <si>
    <t>390,717</t>
  </si>
  <si>
    <t>4,780</t>
  </si>
  <si>
    <t>OREILLY AUTOMOTIVE INC</t>
  </si>
  <si>
    <t>67103H107</t>
  </si>
  <si>
    <t>2,222,331</t>
  </si>
  <si>
    <t>2,633</t>
  </si>
  <si>
    <t>ORMAT TECHNOLOGIES INC</t>
  </si>
  <si>
    <t>686688102</t>
  </si>
  <si>
    <t>286,941</t>
  </si>
  <si>
    <t>3,318</t>
  </si>
  <si>
    <t>PACCAR INC</t>
  </si>
  <si>
    <t>693718108</t>
  </si>
  <si>
    <t>335,837,870</t>
  </si>
  <si>
    <t>3,393,330</t>
  </si>
  <si>
    <t>PACKAGING CORP AMER</t>
  </si>
  <si>
    <t>695156109</t>
  </si>
  <si>
    <t>1,586,851</t>
  </si>
  <si>
    <t>12,406</t>
  </si>
  <si>
    <t>PALO ALTO NETWORKS INC</t>
  </si>
  <si>
    <t>NOTE 0.750% 7/0</t>
  </si>
  <si>
    <t>697435AD7</t>
  </si>
  <si>
    <t>100,949,697</t>
  </si>
  <si>
    <t>63,500,000</t>
  </si>
  <si>
    <t>NOTE 0.375% 6/0</t>
  </si>
  <si>
    <t>697435AF2</t>
  </si>
  <si>
    <t>15,299,625</t>
  </si>
  <si>
    <t>10,360,000</t>
  </si>
  <si>
    <t>PARK HOTELS &amp; RESORTS INC</t>
  </si>
  <si>
    <t>700517105</t>
  </si>
  <si>
    <t>1,376,813</t>
  </si>
  <si>
    <t>116,778</t>
  </si>
  <si>
    <t>PARKER-HANNIFIN CORP</t>
  </si>
  <si>
    <t>701094104</t>
  </si>
  <si>
    <t>2,069,592</t>
  </si>
  <si>
    <t>7,112</t>
  </si>
  <si>
    <t>PAYCHEX INC</t>
  </si>
  <si>
    <t>704326107</t>
  </si>
  <si>
    <t>744,669</t>
  </si>
  <si>
    <t>6,444</t>
  </si>
  <si>
    <t>PAYPAL HLDGS INC</t>
  </si>
  <si>
    <t>70450Y103</t>
  </si>
  <si>
    <t>914,322</t>
  </si>
  <si>
    <t>12,838</t>
  </si>
  <si>
    <t>PBF ENERGY INC</t>
  </si>
  <si>
    <t>69318G106</t>
  </si>
  <si>
    <t>374,646</t>
  </si>
  <si>
    <t>9,187</t>
  </si>
  <si>
    <t>PDC ENERGY INC</t>
  </si>
  <si>
    <t>69327R101</t>
  </si>
  <si>
    <t>3,920,779</t>
  </si>
  <si>
    <t>61,764</t>
  </si>
  <si>
    <t>PEBBLEBROOK HOTEL TR</t>
  </si>
  <si>
    <t>70509V100</t>
  </si>
  <si>
    <t>2,104,225</t>
  </si>
  <si>
    <t>157,149</t>
  </si>
  <si>
    <t>PEPSICO INC</t>
  </si>
  <si>
    <t>713448108</t>
  </si>
  <si>
    <t>746,848</t>
  </si>
  <si>
    <t>4,134</t>
  </si>
  <si>
    <t>PERFICIENT INC</t>
  </si>
  <si>
    <t>NOTE 0.125%11/1</t>
  </si>
  <si>
    <t>71375UAF8</t>
  </si>
  <si>
    <t>778,790</t>
  </si>
  <si>
    <t>PFIZER INC</t>
  </si>
  <si>
    <t>717081103</t>
  </si>
  <si>
    <t>1,644,189</t>
  </si>
  <si>
    <t>32,088</t>
  </si>
  <si>
    <t>PHYSICIANS RLTY TR</t>
  </si>
  <si>
    <t>71943U104</t>
  </si>
  <si>
    <t>3,424,340</t>
  </si>
  <si>
    <t>236,651</t>
  </si>
  <si>
    <t>PINDUODUO INC</t>
  </si>
  <si>
    <t>722304AC6</t>
  </si>
  <si>
    <t>34,595,000</t>
  </si>
  <si>
    <t>37,000,000</t>
  </si>
  <si>
    <t>PINTEREST INC</t>
  </si>
  <si>
    <t>72352L106</t>
  </si>
  <si>
    <t>3,218,897</t>
  </si>
  <si>
    <t>132,574</t>
  </si>
  <si>
    <t>PIONEER NAT RES CO</t>
  </si>
  <si>
    <t>723787107</t>
  </si>
  <si>
    <t>1,550,768</t>
  </si>
  <si>
    <t>PNM RES INC</t>
  </si>
  <si>
    <t>69349H107</t>
  </si>
  <si>
    <t>2,965,749</t>
  </si>
  <si>
    <t>60,786</t>
  </si>
  <si>
    <t>POLARIS INC</t>
  </si>
  <si>
    <t>731068102</t>
  </si>
  <si>
    <t>738,714</t>
  </si>
  <si>
    <t>7,314</t>
  </si>
  <si>
    <t>PORTLAND GEN ELEC CO</t>
  </si>
  <si>
    <t>736508847</t>
  </si>
  <si>
    <t>4,576,306</t>
  </si>
  <si>
    <t>93,394</t>
  </si>
  <si>
    <t>POTLATCHDELTIC CORPORATION</t>
  </si>
  <si>
    <t>737630103</t>
  </si>
  <si>
    <t>4,407,446</t>
  </si>
  <si>
    <t>100,192</t>
  </si>
  <si>
    <t>POWER INTEGRATIONS INC</t>
  </si>
  <si>
    <t>739276103</t>
  </si>
  <si>
    <t>1,239,035</t>
  </si>
  <si>
    <t>17,276</t>
  </si>
  <si>
    <t>PRICE T ROWE GROUP INC</t>
  </si>
  <si>
    <t>74144T108</t>
  </si>
  <si>
    <t>1,506,446</t>
  </si>
  <si>
    <t>13,813</t>
  </si>
  <si>
    <t>PRINCIPAL FINANCIAL GROUP IN</t>
  </si>
  <si>
    <t>74251V102</t>
  </si>
  <si>
    <t>2,118,141</t>
  </si>
  <si>
    <t>25,240</t>
  </si>
  <si>
    <t>PROCTER AND GAMBLE CO</t>
  </si>
  <si>
    <t>742718109</t>
  </si>
  <si>
    <t>1,396,929</t>
  </si>
  <si>
    <t>9,217</t>
  </si>
  <si>
    <t>PROGRESSIVE CORP</t>
  </si>
  <si>
    <t>743315103</t>
  </si>
  <si>
    <t>475,956,577</t>
  </si>
  <si>
    <t>3,669,390</t>
  </si>
  <si>
    <t>PROSPERITY BANCSHARES INC</t>
  </si>
  <si>
    <t>743606105</t>
  </si>
  <si>
    <t>1,581,589</t>
  </si>
  <si>
    <t>21,761</t>
  </si>
  <si>
    <t>PRUDENTIAL FINL INC</t>
  </si>
  <si>
    <t>744320102</t>
  </si>
  <si>
    <t>1,231,912</t>
  </si>
  <si>
    <t>12,386</t>
  </si>
  <si>
    <t>PULTE GROUP INC</t>
  </si>
  <si>
    <t>745867101</t>
  </si>
  <si>
    <t>983,038</t>
  </si>
  <si>
    <t>21,591</t>
  </si>
  <si>
    <t>QORVO INC</t>
  </si>
  <si>
    <t>74736K101</t>
  </si>
  <si>
    <t>816,485</t>
  </si>
  <si>
    <t>9,008</t>
  </si>
  <si>
    <t>QUALYS INC</t>
  </si>
  <si>
    <t>74758T303</t>
  </si>
  <si>
    <t>2,382,418</t>
  </si>
  <si>
    <t>21,228</t>
  </si>
  <si>
    <t>QUEST DIAGNOSTICS INC</t>
  </si>
  <si>
    <t>74834L100</t>
  </si>
  <si>
    <t>2,952,336</t>
  </si>
  <si>
    <t>18,872</t>
  </si>
  <si>
    <t>RAYONIER INC</t>
  </si>
  <si>
    <t>754907103</t>
  </si>
  <si>
    <t>2,659,773</t>
  </si>
  <si>
    <t>80,697</t>
  </si>
  <si>
    <t>RAYTHEON TECHNOLOGIES CORP</t>
  </si>
  <si>
    <t>75513E101</t>
  </si>
  <si>
    <t>2,295,829</t>
  </si>
  <si>
    <t>22,749</t>
  </si>
  <si>
    <t>REALTY INCOME CORP</t>
  </si>
  <si>
    <t>756109104</t>
  </si>
  <si>
    <t>1,948,696</t>
  </si>
  <si>
    <t>30,722</t>
  </si>
  <si>
    <t>REGENERON PHARMACEUTICALS</t>
  </si>
  <si>
    <t>75886F107</t>
  </si>
  <si>
    <t>992,770</t>
  </si>
  <si>
    <t>1,376</t>
  </si>
  <si>
    <t>REINSURANCE GRP OF AMERICA I</t>
  </si>
  <si>
    <t>759351604</t>
  </si>
  <si>
    <t>1,480,152</t>
  </si>
  <si>
    <t>10,417</t>
  </si>
  <si>
    <t>RELIANCE STEEL &amp; ALUMINUM CO</t>
  </si>
  <si>
    <t>759509102</t>
  </si>
  <si>
    <t>2,932,951</t>
  </si>
  <si>
    <t>14,488</t>
  </si>
  <si>
    <t>REPUBLIC SVCS INC</t>
  </si>
  <si>
    <t>760759100</t>
  </si>
  <si>
    <t>644,434</t>
  </si>
  <si>
    <t>4,996</t>
  </si>
  <si>
    <t>RESTAURANT BRANDS INTL INC</t>
  </si>
  <si>
    <t>76131D103</t>
  </si>
  <si>
    <t>1,708,519</t>
  </si>
  <si>
    <t>26,416</t>
  </si>
  <si>
    <t>RIVIAN AUTOMOTIVE INC</t>
  </si>
  <si>
    <t>76954A103</t>
  </si>
  <si>
    <t>878,042</t>
  </si>
  <si>
    <t>47,642</t>
  </si>
  <si>
    <t>RLI CORP</t>
  </si>
  <si>
    <t>749607107</t>
  </si>
  <si>
    <t>877,540</t>
  </si>
  <si>
    <t>6,685</t>
  </si>
  <si>
    <t>ROBERT HALF INTL INC</t>
  </si>
  <si>
    <t>770323103</t>
  </si>
  <si>
    <t>918,519</t>
  </si>
  <si>
    <t>12,441</t>
  </si>
  <si>
    <t>ROBLOX CORP</t>
  </si>
  <si>
    <t>771049103</t>
  </si>
  <si>
    <t>682,869</t>
  </si>
  <si>
    <t>23,994</t>
  </si>
  <si>
    <t>ROCKWELL AUTOMATION INC</t>
  </si>
  <si>
    <t>773903109</t>
  </si>
  <si>
    <t>393,825</t>
  </si>
  <si>
    <t>1,529</t>
  </si>
  <si>
    <t>ROGERS COMMUNICATIONS INC</t>
  </si>
  <si>
    <t>775109200</t>
  </si>
  <si>
    <t>1,913,292</t>
  </si>
  <si>
    <t>40,879</t>
  </si>
  <si>
    <t>ROLLINS INC</t>
  </si>
  <si>
    <t>775711104</t>
  </si>
  <si>
    <t>533,411</t>
  </si>
  <si>
    <t>14,598</t>
  </si>
  <si>
    <t>ROYAL BK CDA SUSTAINABL</t>
  </si>
  <si>
    <t>780087102</t>
  </si>
  <si>
    <t>603,334</t>
  </si>
  <si>
    <t>6,417</t>
  </si>
  <si>
    <t>ROYAL GOLD INC</t>
  </si>
  <si>
    <t>780287108</t>
  </si>
  <si>
    <t>2,834,006</t>
  </si>
  <si>
    <t>25,142</t>
  </si>
  <si>
    <t>ROYALTY PHARMA PLC</t>
  </si>
  <si>
    <t>G7709Q104</t>
  </si>
  <si>
    <t>980,531</t>
  </si>
  <si>
    <t>24,811</t>
  </si>
  <si>
    <t>RYDER SYS INC</t>
  </si>
  <si>
    <t>783549108</t>
  </si>
  <si>
    <t>315,727</t>
  </si>
  <si>
    <t>3,778</t>
  </si>
  <si>
    <t>SABRA HEALTH CARE REIT INC</t>
  </si>
  <si>
    <t>78573L106</t>
  </si>
  <si>
    <t>2,222,484</t>
  </si>
  <si>
    <t>178,800</t>
  </si>
  <si>
    <t>SAIA INC</t>
  </si>
  <si>
    <t>78709Y105</t>
  </si>
  <si>
    <t>664,686</t>
  </si>
  <si>
    <t>3,170</t>
  </si>
  <si>
    <t>SANDSTORM GOLD LTD</t>
  </si>
  <si>
    <t>80013R206</t>
  </si>
  <si>
    <t>35,492,576</t>
  </si>
  <si>
    <t>6,747,638</t>
  </si>
  <si>
    <t>SBA COMMUNICATIONS CORP NEW</t>
  </si>
  <si>
    <t>78410G104</t>
  </si>
  <si>
    <t>908,765</t>
  </si>
  <si>
    <t>3,242</t>
  </si>
  <si>
    <t>SCIENCE APPLICATIONS INTL CO</t>
  </si>
  <si>
    <t>808625107</t>
  </si>
  <si>
    <t>1,501,438</t>
  </si>
  <si>
    <t>13,535</t>
  </si>
  <si>
    <t>SEA LTD</t>
  </si>
  <si>
    <t>NOTE 0.250% 9/1</t>
  </si>
  <si>
    <t>81141RAG5</t>
  </si>
  <si>
    <t>7,370,369</t>
  </si>
  <si>
    <t>10,000,000</t>
  </si>
  <si>
    <t>SEALED AIR CORP NEW</t>
  </si>
  <si>
    <t>81211K100</t>
  </si>
  <si>
    <t>2,390,250</t>
  </si>
  <si>
    <t>47,920</t>
  </si>
  <si>
    <t>SEI INVTS CO</t>
  </si>
  <si>
    <t>784117103</t>
  </si>
  <si>
    <t>1,286,914</t>
  </si>
  <si>
    <t>22,074</t>
  </si>
  <si>
    <t>SELECT SECTOR SPDR TR</t>
  </si>
  <si>
    <t>FINANCIAL</t>
  </si>
  <si>
    <t>81369Y605</t>
  </si>
  <si>
    <t>54,518,699</t>
  </si>
  <si>
    <t>1,594,114</t>
  </si>
  <si>
    <t>816851109</t>
  </si>
  <si>
    <t>1,403,069</t>
  </si>
  <si>
    <t>9,079</t>
  </si>
  <si>
    <t>SEMTECH CORP</t>
  </si>
  <si>
    <t>816850101</t>
  </si>
  <si>
    <t>2,073,082</t>
  </si>
  <si>
    <t>72,258</t>
  </si>
  <si>
    <t>SENSATA TECHNOLOGIES HLDG PL</t>
  </si>
  <si>
    <t>G8060N102</t>
  </si>
  <si>
    <t>909,681</t>
  </si>
  <si>
    <t>22,528</t>
  </si>
  <si>
    <t>SERVICE CORP INTL</t>
  </si>
  <si>
    <t>817565104</t>
  </si>
  <si>
    <t>761,923</t>
  </si>
  <si>
    <t>11,020</t>
  </si>
  <si>
    <t>SERVICENOW INC</t>
  </si>
  <si>
    <t>81762P102</t>
  </si>
  <si>
    <t>324,293,587</t>
  </si>
  <si>
    <t>835,227</t>
  </si>
  <si>
    <t>SHAW COMMUNICATIONS INC</t>
  </si>
  <si>
    <t>CL B CONV</t>
  </si>
  <si>
    <t>82028K200</t>
  </si>
  <si>
    <t>1,198,694</t>
  </si>
  <si>
    <t>41,604</t>
  </si>
  <si>
    <t>SHIFT4 PMTS INC</t>
  </si>
  <si>
    <t>NOTE 0.500% 8/0</t>
  </si>
  <si>
    <t>82452JAD1</t>
  </si>
  <si>
    <t>420,313</t>
  </si>
  <si>
    <t>500,000</t>
  </si>
  <si>
    <t>SHOCKWAVE MED INC</t>
  </si>
  <si>
    <t>82489T104</t>
  </si>
  <si>
    <t>260,713</t>
  </si>
  <si>
    <t>1,268</t>
  </si>
  <si>
    <t>SHOPIFY INC</t>
  </si>
  <si>
    <t>NOTE 0.125%11/0</t>
  </si>
  <si>
    <t>82509LAA5</t>
  </si>
  <si>
    <t>4,289,702</t>
  </si>
  <si>
    <t>5,000,000</t>
  </si>
  <si>
    <t>SILICON LABORATORIES INC</t>
  </si>
  <si>
    <t>826919102</t>
  </si>
  <si>
    <t>999,210</t>
  </si>
  <si>
    <t>7,365</t>
  </si>
  <si>
    <t>SIMON PPTY GROUP INC NEW</t>
  </si>
  <si>
    <t>828806109</t>
  </si>
  <si>
    <t>2,838,552</t>
  </si>
  <si>
    <t>24,162</t>
  </si>
  <si>
    <t>SIMPSON MFG INC</t>
  </si>
  <si>
    <t>829073105</t>
  </si>
  <si>
    <t>673,727</t>
  </si>
  <si>
    <t>7,599</t>
  </si>
  <si>
    <t>SIRIUS XM HOLDINGS INC</t>
  </si>
  <si>
    <t>82968B103</t>
  </si>
  <si>
    <t>203,308</t>
  </si>
  <si>
    <t>34,813</t>
  </si>
  <si>
    <t>SMITH A O CORP</t>
  </si>
  <si>
    <t>831865209</t>
  </si>
  <si>
    <t>1,136,386</t>
  </si>
  <si>
    <t>19,853</t>
  </si>
  <si>
    <t>SMUCKER J M CO</t>
  </si>
  <si>
    <t>832696405</t>
  </si>
  <si>
    <t>1,742,268</t>
  </si>
  <si>
    <t>10,995</t>
  </si>
  <si>
    <t>SNAP INC</t>
  </si>
  <si>
    <t>83304A106</t>
  </si>
  <si>
    <t>833,603</t>
  </si>
  <si>
    <t>93,140</t>
  </si>
  <si>
    <t>83304AAF3</t>
  </si>
  <si>
    <t>4,192,943</t>
  </si>
  <si>
    <t>6,000,000</t>
  </si>
  <si>
    <t>SNOWFLAKE INC</t>
  </si>
  <si>
    <t>833445109</t>
  </si>
  <si>
    <t>523,060</t>
  </si>
  <si>
    <t>3,644</t>
  </si>
  <si>
    <t>SOUTHERN CO</t>
  </si>
  <si>
    <t>842587107</t>
  </si>
  <si>
    <t>2,513,703</t>
  </si>
  <si>
    <t>35,201</t>
  </si>
  <si>
    <t>SOUTHWEST AIRLS CO</t>
  </si>
  <si>
    <t>844741108</t>
  </si>
  <si>
    <t>725,016</t>
  </si>
  <si>
    <t>21,533</t>
  </si>
  <si>
    <t>SPOTIFY USA INC</t>
  </si>
  <si>
    <t>84921RAB6</t>
  </si>
  <si>
    <t>8,123,160</t>
  </si>
  <si>
    <t>STEEL DYNAMICS INC</t>
  </si>
  <si>
    <t>858119100</t>
  </si>
  <si>
    <t>2,087,361</t>
  </si>
  <si>
    <t>21,365</t>
  </si>
  <si>
    <t>STERICYCLE INC</t>
  </si>
  <si>
    <t>858912108</t>
  </si>
  <si>
    <t>229,544</t>
  </si>
  <si>
    <t>4,601</t>
  </si>
  <si>
    <t>STORE CAP CORP</t>
  </si>
  <si>
    <t>862121100</t>
  </si>
  <si>
    <t>5,180,095</t>
  </si>
  <si>
    <t>161,575</t>
  </si>
  <si>
    <t>STRYKER CORPORATION</t>
  </si>
  <si>
    <t>863667101</t>
  </si>
  <si>
    <t>502,156,544</t>
  </si>
  <si>
    <t>2,053,894</t>
  </si>
  <si>
    <t>SUN LIFE FINANCIAL INC.</t>
  </si>
  <si>
    <t>866796105</t>
  </si>
  <si>
    <t>304,653</t>
  </si>
  <si>
    <t>6,563</t>
  </si>
  <si>
    <t>SYNAPTICS INC</t>
  </si>
  <si>
    <t>87157D109</t>
  </si>
  <si>
    <t>819,708</t>
  </si>
  <si>
    <t>8,614</t>
  </si>
  <si>
    <t>SYNOPSYS INC</t>
  </si>
  <si>
    <t>871607107</t>
  </si>
  <si>
    <t>1,638,596</t>
  </si>
  <si>
    <t>5,132</t>
  </si>
  <si>
    <t>TANDEM DIABETES CARE INC</t>
  </si>
  <si>
    <t>875372203</t>
  </si>
  <si>
    <t>415,248</t>
  </si>
  <si>
    <t>9,238</t>
  </si>
  <si>
    <t>TAYLOR MORRISON HOME CORP</t>
  </si>
  <si>
    <t>87724P106</t>
  </si>
  <si>
    <t>1,672,467</t>
  </si>
  <si>
    <t>55,106</t>
  </si>
  <si>
    <t>TECK RESOURCES LTD</t>
  </si>
  <si>
    <t>878742204</t>
  </si>
  <si>
    <t>2,081,296</t>
  </si>
  <si>
    <t>55,017</t>
  </si>
  <si>
    <t>TEGNA INC</t>
  </si>
  <si>
    <t>87901J105</t>
  </si>
  <si>
    <t>730,419</t>
  </si>
  <si>
    <t>34,470</t>
  </si>
  <si>
    <t>TELADOC HEALTH INC</t>
  </si>
  <si>
    <t>87918A105</t>
  </si>
  <si>
    <t>299,456</t>
  </si>
  <si>
    <t>12,662</t>
  </si>
  <si>
    <t>TELUS CORPORATION</t>
  </si>
  <si>
    <t>87971M103</t>
  </si>
  <si>
    <t>262,873</t>
  </si>
  <si>
    <t>13,621</t>
  </si>
  <si>
    <t>TERADATA CORP DEL</t>
  </si>
  <si>
    <t>88076W103</t>
  </si>
  <si>
    <t>1,919,327</t>
  </si>
  <si>
    <t>57,021</t>
  </si>
  <si>
    <t>TETRA TECH INC NEW</t>
  </si>
  <si>
    <t>88162G103</t>
  </si>
  <si>
    <t>3,863,070</t>
  </si>
  <si>
    <t>26,607</t>
  </si>
  <si>
    <t>TEXAS INSTRS INC</t>
  </si>
  <si>
    <t>882508104</t>
  </si>
  <si>
    <t>998,259</t>
  </si>
  <si>
    <t>6,042</t>
  </si>
  <si>
    <t>TEXAS ROADHOUSE INC</t>
  </si>
  <si>
    <t>882681109</t>
  </si>
  <si>
    <t>2,926,498</t>
  </si>
  <si>
    <t>32,177</t>
  </si>
  <si>
    <t>TEXTRON INC</t>
  </si>
  <si>
    <t>883203101</t>
  </si>
  <si>
    <t>5,617,838</t>
  </si>
  <si>
    <t>79,348</t>
  </si>
  <si>
    <t>TFI INTL INC</t>
  </si>
  <si>
    <t>87241L109</t>
  </si>
  <si>
    <t>1,268,812</t>
  </si>
  <si>
    <t>12,668</t>
  </si>
  <si>
    <t>THERMO FISHER SCIENTIFIC INC</t>
  </si>
  <si>
    <t>883556102</t>
  </si>
  <si>
    <t>471,797,600</t>
  </si>
  <si>
    <t>856,739</t>
  </si>
  <si>
    <t>THOMSON REUTERS CORP.</t>
  </si>
  <si>
    <t>884903709</t>
  </si>
  <si>
    <t>1,519,901</t>
  </si>
  <si>
    <t>13,323</t>
  </si>
  <si>
    <t>THOR INDS INC</t>
  </si>
  <si>
    <t>885160101</t>
  </si>
  <si>
    <t>2,108,209</t>
  </si>
  <si>
    <t>27,927</t>
  </si>
  <si>
    <t>TIMKEN CO</t>
  </si>
  <si>
    <t>887389104</t>
  </si>
  <si>
    <t>925,212</t>
  </si>
  <si>
    <t>13,092</t>
  </si>
  <si>
    <t>TOLL BROTHERS INC</t>
  </si>
  <si>
    <t>889478103</t>
  </si>
  <si>
    <t>2,148,707</t>
  </si>
  <si>
    <t>43,043</t>
  </si>
  <si>
    <t>TOPBUILD CORP</t>
  </si>
  <si>
    <t>89055F103</t>
  </si>
  <si>
    <t>989,486</t>
  </si>
  <si>
    <t>6,323</t>
  </si>
  <si>
    <t>TOWER SEMICONDUCTOR LTD</t>
  </si>
  <si>
    <t>SHS NEW</t>
  </si>
  <si>
    <t>M87915274</t>
  </si>
  <si>
    <t>1,184,630</t>
  </si>
  <si>
    <t>27,422</t>
  </si>
  <si>
    <t>TRACTOR SUPPLY CO</t>
  </si>
  <si>
    <t>892356106</t>
  </si>
  <si>
    <t>344,081,266</t>
  </si>
  <si>
    <t>1,529,454</t>
  </si>
  <si>
    <t>TRAEGER INC</t>
  </si>
  <si>
    <t>89269P103</t>
  </si>
  <si>
    <t>69,634,471</t>
  </si>
  <si>
    <t>24,693,075</t>
  </si>
  <si>
    <t>TRAVEL PLUS LEISURE CO</t>
  </si>
  <si>
    <t>894164102</t>
  </si>
  <si>
    <t>784,165</t>
  </si>
  <si>
    <t>21,543</t>
  </si>
  <si>
    <t>TRAVELERS COMPANIES INC</t>
  </si>
  <si>
    <t>89417E109</t>
  </si>
  <si>
    <t>1,809,279</t>
  </si>
  <si>
    <t>9,650</t>
  </si>
  <si>
    <t>TREX CO INC</t>
  </si>
  <si>
    <t>89531P105</t>
  </si>
  <si>
    <t>874,114</t>
  </si>
  <si>
    <t>20,650</t>
  </si>
  <si>
    <t>TRIPADVISOR INC</t>
  </si>
  <si>
    <t>896945201</t>
  </si>
  <si>
    <t>2,091,020</t>
  </si>
  <si>
    <t>116,297</t>
  </si>
  <si>
    <t>NOTE 0.250% 4/0</t>
  </si>
  <si>
    <t>896945AD4</t>
  </si>
  <si>
    <t>1,628,750</t>
  </si>
  <si>
    <t>UBER TECHNOLOGIES INC</t>
  </si>
  <si>
    <t>NOTE12/1</t>
  </si>
  <si>
    <t>90353TAJ9</t>
  </si>
  <si>
    <t>1,696,712</t>
  </si>
  <si>
    <t>UGI CORP NEW</t>
  </si>
  <si>
    <t>902681105</t>
  </si>
  <si>
    <t>2,133,267</t>
  </si>
  <si>
    <t>57,547</t>
  </si>
  <si>
    <t>UNION PAC CORP</t>
  </si>
  <si>
    <t>907818108</t>
  </si>
  <si>
    <t>3,642,154</t>
  </si>
  <si>
    <t>17,589</t>
  </si>
  <si>
    <t>UNITED BANKSHARES INC WEST V</t>
  </si>
  <si>
    <t>909907107</t>
  </si>
  <si>
    <t>856,040</t>
  </si>
  <si>
    <t>21,142</t>
  </si>
  <si>
    <t>UNITED PARCEL SERVICE INC</t>
  </si>
  <si>
    <t>911312106</t>
  </si>
  <si>
    <t>2,773,617</t>
  </si>
  <si>
    <t>15,955</t>
  </si>
  <si>
    <t>UNITED RENTALS INC</t>
  </si>
  <si>
    <t>911363109</t>
  </si>
  <si>
    <t>3,311,804</t>
  </si>
  <si>
    <t>9,318</t>
  </si>
  <si>
    <t>UNITED STATES STL CORP NEW</t>
  </si>
  <si>
    <t>912909108</t>
  </si>
  <si>
    <t>325,575</t>
  </si>
  <si>
    <t>12,997</t>
  </si>
  <si>
    <t>UNITEDHEALTH GROUP INC</t>
  </si>
  <si>
    <t>91324P102</t>
  </si>
  <si>
    <t>4,228,716</t>
  </si>
  <si>
    <t>7,976</t>
  </si>
  <si>
    <t>UNIVERSAL DISPLAY CORP</t>
  </si>
  <si>
    <t>91347P105</t>
  </si>
  <si>
    <t>1,226,902</t>
  </si>
  <si>
    <t>11,356</t>
  </si>
  <si>
    <t>VAIL RESORTS INC</t>
  </si>
  <si>
    <t>91879Q109</t>
  </si>
  <si>
    <t>735,786</t>
  </si>
  <si>
    <t>3,087</t>
  </si>
  <si>
    <t>91913Y100</t>
  </si>
  <si>
    <t>973,016</t>
  </si>
  <si>
    <t>7,670</t>
  </si>
  <si>
    <t>VEEVA SYS INC</t>
  </si>
  <si>
    <t>922475108</t>
  </si>
  <si>
    <t>990,550</t>
  </si>
  <si>
    <t>6,138</t>
  </si>
  <si>
    <t>VERIZON COMMUNICATIONS INC</t>
  </si>
  <si>
    <t>92343V104</t>
  </si>
  <si>
    <t>1,140,945</t>
  </si>
  <si>
    <t>28,958</t>
  </si>
  <si>
    <t>VERTEX PHARMACEUTICALS INC</t>
  </si>
  <si>
    <t>92532F100</t>
  </si>
  <si>
    <t>3,233,758</t>
  </si>
  <si>
    <t>11,198</t>
  </si>
  <si>
    <t>VICI PPTYS INC</t>
  </si>
  <si>
    <t>925652109</t>
  </si>
  <si>
    <t>1,200,517</t>
  </si>
  <si>
    <t>37,053</t>
  </si>
  <si>
    <t>VICOR CORP</t>
  </si>
  <si>
    <t>925815102</t>
  </si>
  <si>
    <t>929,553</t>
  </si>
  <si>
    <t>17,294</t>
  </si>
  <si>
    <t>VICTORIAS SECRET AND CO</t>
  </si>
  <si>
    <t>926400102</t>
  </si>
  <si>
    <t>300,802</t>
  </si>
  <si>
    <t>8,407</t>
  </si>
  <si>
    <t>VISA INC</t>
  </si>
  <si>
    <t>92826C839</t>
  </si>
  <si>
    <t>458,707,279</t>
  </si>
  <si>
    <t>2,207,871</t>
  </si>
  <si>
    <t>VISHAY INTERTECHNOLOGY INC</t>
  </si>
  <si>
    <t>928298108</t>
  </si>
  <si>
    <t>261,752</t>
  </si>
  <si>
    <t>12,135</t>
  </si>
  <si>
    <t>VISTEON CORP</t>
  </si>
  <si>
    <t>92839U206</t>
  </si>
  <si>
    <t>321,188</t>
  </si>
  <si>
    <t>2,455</t>
  </si>
  <si>
    <t>VMWARE INC</t>
  </si>
  <si>
    <t>928563402</t>
  </si>
  <si>
    <t>357,968</t>
  </si>
  <si>
    <t>2,916</t>
  </si>
  <si>
    <t>VORNADO RLTY TR</t>
  </si>
  <si>
    <t>SH BEN INT</t>
  </si>
  <si>
    <t>929042109</t>
  </si>
  <si>
    <t>5,536,480</t>
  </si>
  <si>
    <t>266,049</t>
  </si>
  <si>
    <t>VOYA FINANCIAL INC</t>
  </si>
  <si>
    <t>929089100</t>
  </si>
  <si>
    <t>1,400,804</t>
  </si>
  <si>
    <t>22,781</t>
  </si>
  <si>
    <t>WABTEC</t>
  </si>
  <si>
    <t>929740108</t>
  </si>
  <si>
    <t>227,866</t>
  </si>
  <si>
    <t>2,283</t>
  </si>
  <si>
    <t>WALGREENS BOOTS ALLIANCE INC</t>
  </si>
  <si>
    <t>931427108</t>
  </si>
  <si>
    <t>470,699</t>
  </si>
  <si>
    <t>12,599</t>
  </si>
  <si>
    <t>WASTE MGMT INC DEL</t>
  </si>
  <si>
    <t>94106L109</t>
  </si>
  <si>
    <t>3,109,518</t>
  </si>
  <si>
    <t>19,821</t>
  </si>
  <si>
    <t>WATSCO INC</t>
  </si>
  <si>
    <t>942622200</t>
  </si>
  <si>
    <t>742,713</t>
  </si>
  <si>
    <t>2,978</t>
  </si>
  <si>
    <t>92939U106</t>
  </si>
  <si>
    <t>3,153,805</t>
  </si>
  <si>
    <t>33,637</t>
  </si>
  <si>
    <t>WERNER ENTERPRISES INC</t>
  </si>
  <si>
    <t>950755108</t>
  </si>
  <si>
    <t>2,983,548</t>
  </si>
  <si>
    <t>74,107</t>
  </si>
  <si>
    <t>WEST FRASER TIMBER CO LTD</t>
  </si>
  <si>
    <t>952845105</t>
  </si>
  <si>
    <t>2,243,810</t>
  </si>
  <si>
    <t>31,073</t>
  </si>
  <si>
    <t>WESTERN DIGITAL CORP.</t>
  </si>
  <si>
    <t>NOTE 1.500% 2/0</t>
  </si>
  <si>
    <t>958102AP0</t>
  </si>
  <si>
    <t>2,865,000</t>
  </si>
  <si>
    <t>WESTERN UN CO</t>
  </si>
  <si>
    <t>959802109</t>
  </si>
  <si>
    <t>558,442</t>
  </si>
  <si>
    <t>40,555</t>
  </si>
  <si>
    <t>WESTLAKE CORPORATION</t>
  </si>
  <si>
    <t>960413102</t>
  </si>
  <si>
    <t>1,020,683</t>
  </si>
  <si>
    <t>9,954</t>
  </si>
  <si>
    <t>WESTROCK CO</t>
  </si>
  <si>
    <t>96145D105</t>
  </si>
  <si>
    <t>318,233</t>
  </si>
  <si>
    <t>9,051</t>
  </si>
  <si>
    <t>WEYERHAEUSER CO MTN BE</t>
  </si>
  <si>
    <t>962166104</t>
  </si>
  <si>
    <t>3,593,055</t>
  </si>
  <si>
    <t>115,905</t>
  </si>
  <si>
    <t>WHEATON PRECIOUS METALS CORP</t>
  </si>
  <si>
    <t>962879102</t>
  </si>
  <si>
    <t>1,049,326</t>
  </si>
  <si>
    <t>26,857</t>
  </si>
  <si>
    <t>WHIRLPOOL CORP</t>
  </si>
  <si>
    <t>963320106</t>
  </si>
  <si>
    <t>1,459,726</t>
  </si>
  <si>
    <t>10,319</t>
  </si>
  <si>
    <t>WILLIAMS SONOMA INC</t>
  </si>
  <si>
    <t>969904101</t>
  </si>
  <si>
    <t>1,014,514</t>
  </si>
  <si>
    <t>8,828</t>
  </si>
  <si>
    <t>WILLIS TOWERS WATSON PLC LTD</t>
  </si>
  <si>
    <t>G96629103</t>
  </si>
  <si>
    <t>353,907</t>
  </si>
  <si>
    <t>1,447</t>
  </si>
  <si>
    <t>WYNDHAM HOTELS &amp; RESORTS INC</t>
  </si>
  <si>
    <t>98311A105</t>
  </si>
  <si>
    <t>838,463</t>
  </si>
  <si>
    <t>11,758</t>
  </si>
  <si>
    <t>98389B100</t>
  </si>
  <si>
    <t>4,458,435</t>
  </si>
  <si>
    <t>63,592</t>
  </si>
  <si>
    <t>YAMANA GOLD INC</t>
  </si>
  <si>
    <t>98462Y100</t>
  </si>
  <si>
    <t>360,468</t>
  </si>
  <si>
    <t>64,901</t>
  </si>
  <si>
    <t>YELP INC</t>
  </si>
  <si>
    <t>985817105</t>
  </si>
  <si>
    <t>537,422</t>
  </si>
  <si>
    <t>19,657</t>
  </si>
  <si>
    <t>YUM BRANDS INC</t>
  </si>
  <si>
    <t>988498101</t>
  </si>
  <si>
    <t>780,904</t>
  </si>
  <si>
    <t>6,097</t>
  </si>
  <si>
    <t>ZEBRA TECHNOLOGIES CORPORATI</t>
  </si>
  <si>
    <t>989207105</t>
  </si>
  <si>
    <t>434,871</t>
  </si>
  <si>
    <t>1,696</t>
  </si>
  <si>
    <t>ZIM INTEGRATED SHIPPING SERV</t>
  </si>
  <si>
    <t>M9T951109</t>
  </si>
  <si>
    <t>1,262,657</t>
  </si>
  <si>
    <t>73,453</t>
  </si>
  <si>
    <t>Shareholding</t>
  </si>
  <si>
    <t xml:space="preserve">Investee Company </t>
  </si>
  <si>
    <t xml:space="preserve">OPTrust </t>
  </si>
  <si>
    <t>Name of Issuer</t>
  </si>
  <si>
    <t>GLOBAL NET LEASE INC</t>
  </si>
  <si>
    <t>OMERS</t>
  </si>
  <si>
    <t>https://www.sec.gov/Archives/edgar/data/1053321/000106299323002843/xslForm13F_X02/form13fInfoTable.xml</t>
  </si>
  <si>
    <t>COLUMN 1</t>
  </si>
  <si>
    <t>COLUMN 5</t>
  </si>
  <si>
    <t>10X CAPITAL VENTURE ACQ III</t>
  </si>
  <si>
    <t>1,702</t>
  </si>
  <si>
    <t>21,270</t>
  </si>
  <si>
    <t>415,616</t>
  </si>
  <si>
    <t>42,540</t>
  </si>
  <si>
    <t>1LIFE HEALTHCARE INC</t>
  </si>
  <si>
    <t>10,330,122</t>
  </si>
  <si>
    <t>618,200</t>
  </si>
  <si>
    <t>26 CAPITAL ACQUISITION CORP</t>
  </si>
  <si>
    <t>3,145</t>
  </si>
  <si>
    <t>12,500</t>
  </si>
  <si>
    <t>7 ACQUISITION CORPORATION</t>
  </si>
  <si>
    <t>1,828</t>
  </si>
  <si>
    <t>19,260</t>
  </si>
  <si>
    <t>396,756</t>
  </si>
  <si>
    <t>38,520</t>
  </si>
  <si>
    <t>154,485,150</t>
  </si>
  <si>
    <t>578,943</t>
  </si>
  <si>
    <t>ACROPOLIS INFRASTRUCTURE ACQ</t>
  </si>
  <si>
    <t>1,600</t>
  </si>
  <si>
    <t>13,333</t>
  </si>
  <si>
    <t>ACTIVISION BLIZZARD INC</t>
  </si>
  <si>
    <t>134,712,078</t>
  </si>
  <si>
    <t>1,759,792</t>
  </si>
  <si>
    <t>190,511,989</t>
  </si>
  <si>
    <t>566,107</t>
  </si>
  <si>
    <t>AGILE GROWTH CORP</t>
  </si>
  <si>
    <t>378</t>
  </si>
  <si>
    <t>20,000</t>
  </si>
  <si>
    <t>AHREN ACQUISITION CORP</t>
  </si>
  <si>
    <t>2,125</t>
  </si>
  <si>
    <t>25,000</t>
  </si>
  <si>
    <t>515,000</t>
  </si>
  <si>
    <t>50,000</t>
  </si>
  <si>
    <t>ALPHA HEALTHCARE ACQU CORP I</t>
  </si>
  <si>
    <t>297,000</t>
  </si>
  <si>
    <t>30,000</t>
  </si>
  <si>
    <t>ALPHABET INC</t>
  </si>
  <si>
    <t>160,412,728</t>
  </si>
  <si>
    <t>1,818,120</t>
  </si>
  <si>
    <t>ALSP ORCHID ACQUISITION CORP</t>
  </si>
  <si>
    <t>525</t>
  </si>
  <si>
    <t>15,000</t>
  </si>
  <si>
    <t>308,100</t>
  </si>
  <si>
    <t>ALTIMAR ACQUISITION CORP III</t>
  </si>
  <si>
    <t>100,700</t>
  </si>
  <si>
    <t>10,000</t>
  </si>
  <si>
    <t>146,492,976</t>
  </si>
  <si>
    <t>1,743,964</t>
  </si>
  <si>
    <t>AMCI ACQUISITION CORP II</t>
  </si>
  <si>
    <t>492,683</t>
  </si>
  <si>
    <t>49,367</t>
  </si>
  <si>
    <t>156,566,471</t>
  </si>
  <si>
    <t>954,499</t>
  </si>
  <si>
    <t>ANDRETTI ACQUISITION CORP</t>
  </si>
  <si>
    <t>1,408</t>
  </si>
  <si>
    <t>413,000</t>
  </si>
  <si>
    <t>40,000</t>
  </si>
  <si>
    <t>ANZU SPECIAL ACQUISITIN CORP</t>
  </si>
  <si>
    <t>887</t>
  </si>
  <si>
    <t>23,333</t>
  </si>
  <si>
    <t>111,993,339</t>
  </si>
  <si>
    <t>373,137</t>
  </si>
  <si>
    <t>AP ACQUISITION CORP</t>
  </si>
  <si>
    <t>1,125</t>
  </si>
  <si>
    <t>258,875</t>
  </si>
  <si>
    <t>2,044,584</t>
  </si>
  <si>
    <t>43,800</t>
  </si>
  <si>
    <t>APOLLO STRATEGIC GRWT CPTL I</t>
  </si>
  <si>
    <t>8,400</t>
  </si>
  <si>
    <t>60,000</t>
  </si>
  <si>
    <t>APPLE INC</t>
  </si>
  <si>
    <t>11,129,544</t>
  </si>
  <si>
    <t>85,658</t>
  </si>
  <si>
    <t>APX ACQUISITION CORP I</t>
  </si>
  <si>
    <t>324</t>
  </si>
  <si>
    <t>12,957</t>
  </si>
  <si>
    <t>265,489</t>
  </si>
  <si>
    <t>25,914</t>
  </si>
  <si>
    <t>ARCTOS NORTHSTAR ACQUIS CORP</t>
  </si>
  <si>
    <t>793</t>
  </si>
  <si>
    <t>18,750</t>
  </si>
  <si>
    <t>ARES ACQUISITION CORPORATION</t>
  </si>
  <si>
    <t>33,807</t>
  </si>
  <si>
    <t>72,500</t>
  </si>
  <si>
    <t>ARES CAPITAL CORP</t>
  </si>
  <si>
    <t>103,425,868</t>
  </si>
  <si>
    <t>5,599,668</t>
  </si>
  <si>
    <t>ARROWROOT ACQUISITION CORP</t>
  </si>
  <si>
    <t>285</t>
  </si>
  <si>
    <t>ATHENA TECHNOLOGY ACQ CORP I</t>
  </si>
  <si>
    <t>1,294</t>
  </si>
  <si>
    <t>32,500</t>
  </si>
  <si>
    <t>653,575</t>
  </si>
  <si>
    <t>65,000</t>
  </si>
  <si>
    <t>ATLANTIC COASTAL ACQUISTN CO</t>
  </si>
  <si>
    <t>1,333</t>
  </si>
  <si>
    <t>26,666</t>
  </si>
  <si>
    <t>801,580</t>
  </si>
  <si>
    <t>79,998</t>
  </si>
  <si>
    <t>ATLANTIC COASTAL AQSTN CORP</t>
  </si>
  <si>
    <t>1,625</t>
  </si>
  <si>
    <t>509,500</t>
  </si>
  <si>
    <t>AURORA ACQUISITION CORP</t>
  </si>
  <si>
    <t>4,036,000</t>
  </si>
  <si>
    <t>400,000</t>
  </si>
  <si>
    <t>AUTHENTIC EQUITY ACQUISTN CO</t>
  </si>
  <si>
    <t>156</t>
  </si>
  <si>
    <t>3,864,285</t>
  </si>
  <si>
    <t>20,679</t>
  </si>
  <si>
    <t>AZURE PWR GLOBAL LTD</t>
  </si>
  <si>
    <t>59,304,079</t>
  </si>
  <si>
    <t>13,759,647</t>
  </si>
  <si>
    <t>BANK MONTREAL QUE</t>
  </si>
  <si>
    <t>84,009,358</t>
  </si>
  <si>
    <t>928,000</t>
  </si>
  <si>
    <t>46,336,895</t>
  </si>
  <si>
    <t>946,400</t>
  </si>
  <si>
    <t>BANYAN ACQUISITION CORPORATI</t>
  </si>
  <si>
    <t>500</t>
  </si>
  <si>
    <t>408,400</t>
  </si>
  <si>
    <t>BATTERY FUTURE ACQUISITION C</t>
  </si>
  <si>
    <t>1,585</t>
  </si>
  <si>
    <t>513,500</t>
  </si>
  <si>
    <t>9,548,941</t>
  </si>
  <si>
    <t>217,327</t>
  </si>
  <si>
    <t>BEARD ENERGY TRANSITION ACQ</t>
  </si>
  <si>
    <t>407,600</t>
  </si>
  <si>
    <t>BILANDER ACQUISITION CORP</t>
  </si>
  <si>
    <t>296,700</t>
  </si>
  <si>
    <t>BIOPLUS ACQUISITION CORP</t>
  </si>
  <si>
    <t>828</t>
  </si>
  <si>
    <t>18,000</t>
  </si>
  <si>
    <t>370,080</t>
  </si>
  <si>
    <t>36,000</t>
  </si>
  <si>
    <t>BIOTECH ACQUISITION COMPANY</t>
  </si>
  <si>
    <t>799</t>
  </si>
  <si>
    <t>2,494,751</t>
  </si>
  <si>
    <t>247,005</t>
  </si>
  <si>
    <t>BIO-TECHNE CORP</t>
  </si>
  <si>
    <t>6,182,516</t>
  </si>
  <si>
    <t>74,596</t>
  </si>
  <si>
    <t>BLACKSTONE SECD LENDING FD</t>
  </si>
  <si>
    <t>28,619,086</t>
  </si>
  <si>
    <t>1,280,496</t>
  </si>
  <si>
    <t>BLEUACACIA LTD</t>
  </si>
  <si>
    <t>498</t>
  </si>
  <si>
    <t>301,200</t>
  </si>
  <si>
    <t>9,562,500</t>
  </si>
  <si>
    <t>BOSTON SCIENTIFIC CORP</t>
  </si>
  <si>
    <t>190,223,373</t>
  </si>
  <si>
    <t>4,111,160</t>
  </si>
  <si>
    <t>BRIDGETOWN HOLDINGS LTD</t>
  </si>
  <si>
    <t>1,518</t>
  </si>
  <si>
    <t>13,200</t>
  </si>
  <si>
    <t>BROOKFIELD ASSET MANAGMT LTD</t>
  </si>
  <si>
    <t>13,286,309</t>
  </si>
  <si>
    <t>463,422</t>
  </si>
  <si>
    <t>BROOKFIELD BUSINESS CORP</t>
  </si>
  <si>
    <t>113,109,806</t>
  </si>
  <si>
    <t>6,019,681</t>
  </si>
  <si>
    <t>BROOKFIELD BUSINESS PARTNERS</t>
  </si>
  <si>
    <t>204,187,580</t>
  </si>
  <si>
    <t>12,039,362</t>
  </si>
  <si>
    <t>58,317,056</t>
  </si>
  <si>
    <t>1,853,689</t>
  </si>
  <si>
    <t>BULLPEN PARLAY ACQUISITION C</t>
  </si>
  <si>
    <t>400</t>
  </si>
  <si>
    <t>409,600</t>
  </si>
  <si>
    <t>BYTE ACQUISITION CORP</t>
  </si>
  <si>
    <t>3,000</t>
  </si>
  <si>
    <t>37,500</t>
  </si>
  <si>
    <t>C5 ACQUISITION CORPORATION</t>
  </si>
  <si>
    <t>164,155</t>
  </si>
  <si>
    <t>16,070</t>
  </si>
  <si>
    <t>CANADIAN IMPERIAL BK COMM TO</t>
  </si>
  <si>
    <t>47,737,272</t>
  </si>
  <si>
    <t>1,180,968</t>
  </si>
  <si>
    <t>146,156,608</t>
  </si>
  <si>
    <t>2,633,793</t>
  </si>
  <si>
    <t>CANADIAN PAC RY LTD</t>
  </si>
  <si>
    <t>152,204,393</t>
  </si>
  <si>
    <t>2,042,886</t>
  </si>
  <si>
    <t>CARTESIAN GROWTH CORP</t>
  </si>
  <si>
    <t>5,105,530</t>
  </si>
  <si>
    <t>474,933</t>
  </si>
  <si>
    <t>CARTICA ACQUISITION CORP</t>
  </si>
  <si>
    <t>669</t>
  </si>
  <si>
    <t>207,000</t>
  </si>
  <si>
    <t>1,192,536</t>
  </si>
  <si>
    <t>29,236</t>
  </si>
  <si>
    <t>CBRE GROUP INC</t>
  </si>
  <si>
    <t>116,767,483</t>
  </si>
  <si>
    <t>1,517,249</t>
  </si>
  <si>
    <t>CC NEUBERGER PRINCIPAL HOLDN</t>
  </si>
  <si>
    <t>252,500</t>
  </si>
  <si>
    <t>CF ACQUISITION CORP IV</t>
  </si>
  <si>
    <t>2,567</t>
  </si>
  <si>
    <t>33,333</t>
  </si>
  <si>
    <t>CF ACQUISITION CORP VII</t>
  </si>
  <si>
    <t>875</t>
  </si>
  <si>
    <t>11,666</t>
  </si>
  <si>
    <t>356,980</t>
  </si>
  <si>
    <t>34,998</t>
  </si>
  <si>
    <t>CF ACQUISITION CORP VIII</t>
  </si>
  <si>
    <t>280</t>
  </si>
  <si>
    <t>318,703</t>
  </si>
  <si>
    <t>3,700</t>
  </si>
  <si>
    <t>CHEVRON CORP NEW</t>
  </si>
  <si>
    <t>118,427,502</t>
  </si>
  <si>
    <t>659,800</t>
  </si>
  <si>
    <t>CHURCHILL CAPITAL CORP VI</t>
  </si>
  <si>
    <t>249,875</t>
  </si>
  <si>
    <t>CHURCHILL CAPITAL CORP VII</t>
  </si>
  <si>
    <t>1,976</t>
  </si>
  <si>
    <t>CLEAN EARTH ACQUISITIONS COR</t>
  </si>
  <si>
    <t>1,450</t>
  </si>
  <si>
    <t>404,000</t>
  </si>
  <si>
    <t>577,612</t>
  </si>
  <si>
    <t>34,300</t>
  </si>
  <si>
    <t>COLONNADE ACQUISITION CORP I</t>
  </si>
  <si>
    <t>1,836</t>
  </si>
  <si>
    <t>79,410,191</t>
  </si>
  <si>
    <t>2,270,809</t>
  </si>
  <si>
    <t>COMERICA INC</t>
  </si>
  <si>
    <t>1,209,985</t>
  </si>
  <si>
    <t>18,100</t>
  </si>
  <si>
    <t>COMPUTE HEALTH ACQUISITIN CO</t>
  </si>
  <si>
    <t>2,810</t>
  </si>
  <si>
    <t>CONSILIUM ACQUISITN CORP I L</t>
  </si>
  <si>
    <t>450</t>
  </si>
  <si>
    <t>304,650</t>
  </si>
  <si>
    <t>2,103</t>
  </si>
  <si>
    <t>CONSTELLATION ACQUISITN CORP</t>
  </si>
  <si>
    <t>1,104</t>
  </si>
  <si>
    <t>41,666</t>
  </si>
  <si>
    <t>CORAZON CAPITAL V838 MONOCER</t>
  </si>
  <si>
    <t>340</t>
  </si>
  <si>
    <t>CORNER GROWTH ACQUISITION CO</t>
  </si>
  <si>
    <t>502</t>
  </si>
  <si>
    <t>16,666</t>
  </si>
  <si>
    <t>CORNER GROWTH ACQUISITN CORP</t>
  </si>
  <si>
    <t>117</t>
  </si>
  <si>
    <t>COUNTER PRESS ACQUISITION CO</t>
  </si>
  <si>
    <t>900</t>
  </si>
  <si>
    <t>307,800</t>
  </si>
  <si>
    <t>CRESCERA CAP ACQUISITION COR</t>
  </si>
  <si>
    <t>527</t>
  </si>
  <si>
    <t>17,500</t>
  </si>
  <si>
    <t>357,700</t>
  </si>
  <si>
    <t>35,000</t>
  </si>
  <si>
    <t>CROWN PROPTECH ACQUISITIONS</t>
  </si>
  <si>
    <t>2,826,210</t>
  </si>
  <si>
    <t>279,546</t>
  </si>
  <si>
    <t>DANAHER CORPORATION</t>
  </si>
  <si>
    <t>145,927,916</t>
  </si>
  <si>
    <t>549,800</t>
  </si>
  <si>
    <t>DECARBONIZATION PLUS ACQUISI</t>
  </si>
  <si>
    <t>7,938</t>
  </si>
  <si>
    <t>255,375</t>
  </si>
  <si>
    <t>DEEP LAKE CAPITAL ACQUSTN CO</t>
  </si>
  <si>
    <t>70</t>
  </si>
  <si>
    <t>DHC ACQUISITION CORP</t>
  </si>
  <si>
    <t>639</t>
  </si>
  <si>
    <t>42,596</t>
  </si>
  <si>
    <t>DIAMONDHEAD HOLDINGS CORP</t>
  </si>
  <si>
    <t>201,200</t>
  </si>
  <si>
    <t>11,287,500</t>
  </si>
  <si>
    <t>15,000,000</t>
  </si>
  <si>
    <t>DISRUPTIVE ACQUISITION CORP</t>
  </si>
  <si>
    <t>442</t>
  </si>
  <si>
    <t>4,540,000</t>
  </si>
  <si>
    <t>DXC TECHNOLOGY CO</t>
  </si>
  <si>
    <t>964,600</t>
  </si>
  <si>
    <t>36,400</t>
  </si>
  <si>
    <t>EAST RES ACQUISITION CO</t>
  </si>
  <si>
    <t>50,443</t>
  </si>
  <si>
    <t>ECARX HOLDINGS INC</t>
  </si>
  <si>
    <t>1,226</t>
  </si>
  <si>
    <t>EDWARDS LIFESCIENCES CORP</t>
  </si>
  <si>
    <t>4,665,736</t>
  </si>
  <si>
    <t>62,535</t>
  </si>
  <si>
    <t>18,157,599</t>
  </si>
  <si>
    <t>35,397</t>
  </si>
  <si>
    <t>ELLIOTT OPPORTUNITY II CORP</t>
  </si>
  <si>
    <t>1,070</t>
  </si>
  <si>
    <t>EMBARK TECHNOLOGY INC</t>
  </si>
  <si>
    <t>1,050,823</t>
  </si>
  <si>
    <t>319,399</t>
  </si>
  <si>
    <t>170,940,173</t>
  </si>
  <si>
    <t>4,376,708</t>
  </si>
  <si>
    <t>EPIPHANY TECHNOLOGY ACQUISIT</t>
  </si>
  <si>
    <t>38</t>
  </si>
  <si>
    <t>ESM ACQUISITION CORPORATION</t>
  </si>
  <si>
    <t>2,326</t>
  </si>
  <si>
    <t>EUROPEAN BIOTECH ACQUTN CORP</t>
  </si>
  <si>
    <t>353,480</t>
  </si>
  <si>
    <t>EVE MOBILITY ACQUISITION COR</t>
  </si>
  <si>
    <t>1,166</t>
  </si>
  <si>
    <t>412,000</t>
  </si>
  <si>
    <t>EVEREST CONSOLIDATOR ACQ COR</t>
  </si>
  <si>
    <t>300</t>
  </si>
  <si>
    <t>306,900</t>
  </si>
  <si>
    <t>EXACT SCIENCES CORP</t>
  </si>
  <si>
    <t>1,884,450</t>
  </si>
  <si>
    <t>38,062</t>
  </si>
  <si>
    <t>FAR PEAK ACQUISITION CORP</t>
  </si>
  <si>
    <t>7,537,038</t>
  </si>
  <si>
    <t>750,701</t>
  </si>
  <si>
    <t>FAST ACQUISITION CORP II</t>
  </si>
  <si>
    <t>6,700</t>
  </si>
  <si>
    <t>FERGUSON PLC NEW</t>
  </si>
  <si>
    <t>1,409,113</t>
  </si>
  <si>
    <t>11,098</t>
  </si>
  <si>
    <t>FINSERV ACQUISITION CORP II</t>
  </si>
  <si>
    <t>201,000</t>
  </si>
  <si>
    <t>FIRST RESERVE SUSTAINABLE GW</t>
  </si>
  <si>
    <t>157</t>
  </si>
  <si>
    <t>502,500</t>
  </si>
  <si>
    <t>FOCUS IMPACT ACQUISITION COR</t>
  </si>
  <si>
    <t>187,231</t>
  </si>
  <si>
    <t>18,392</t>
  </si>
  <si>
    <t>FORBION EUROPEAN ACQUSTN COR</t>
  </si>
  <si>
    <t>206,879</t>
  </si>
  <si>
    <t>19,998</t>
  </si>
  <si>
    <t>FOREST ROAD ACQUISITION COR</t>
  </si>
  <si>
    <t>10,020</t>
  </si>
  <si>
    <t>97,504,287</t>
  </si>
  <si>
    <t>2,438,417</t>
  </si>
  <si>
    <t>FORUM MERGER IV CORP</t>
  </si>
  <si>
    <t>1,827,923</t>
  </si>
  <si>
    <t>13,419</t>
  </si>
  <si>
    <t>FREEDOM ACQUISITION I CORP</t>
  </si>
  <si>
    <t>7,496</t>
  </si>
  <si>
    <t>FRONTIER ACQUISITION CORP</t>
  </si>
  <si>
    <t>252,000</t>
  </si>
  <si>
    <t>FTAC ATHENA ACQUISITION CORP</t>
  </si>
  <si>
    <t>252,750</t>
  </si>
  <si>
    <t>FTAC EMERALD ACQUISITION COR</t>
  </si>
  <si>
    <t>1,100</t>
  </si>
  <si>
    <t>22,000</t>
  </si>
  <si>
    <t>440,880</t>
  </si>
  <si>
    <t>44,000</t>
  </si>
  <si>
    <t>FTAC HERA ACQUISITION CORP</t>
  </si>
  <si>
    <t>2,344</t>
  </si>
  <si>
    <t>93,750</t>
  </si>
  <si>
    <t>FTAC ZEUS ACQUISITION COR</t>
  </si>
  <si>
    <t>1,250</t>
  </si>
  <si>
    <t>1,010,000</t>
  </si>
  <si>
    <t>100,000</t>
  </si>
  <si>
    <t>G SQUARED ASCEND I INC</t>
  </si>
  <si>
    <t>4,446,200</t>
  </si>
  <si>
    <t>440,000</t>
  </si>
  <si>
    <t>G SQUARED ASCEND II INC</t>
  </si>
  <si>
    <t>254,240</t>
  </si>
  <si>
    <t>24,999</t>
  </si>
  <si>
    <t>GAMES &amp; ESPORTS EXPRNC ACQ C</t>
  </si>
  <si>
    <t>206,200</t>
  </si>
  <si>
    <t>GENERATION ASIA I ACQUISITIO</t>
  </si>
  <si>
    <t>800</t>
  </si>
  <si>
    <t>396,000</t>
  </si>
  <si>
    <t>GENESIS GRWT TECH ACQUSTN CO</t>
  </si>
  <si>
    <t>4,078</t>
  </si>
  <si>
    <t>413,600</t>
  </si>
  <si>
    <t>GETAROUND INC</t>
  </si>
  <si>
    <t>914</t>
  </si>
  <si>
    <t>GITLAB INC</t>
  </si>
  <si>
    <t>12,496,000</t>
  </si>
  <si>
    <t>275,000</t>
  </si>
  <si>
    <t>GLOBAL PARTNER ACQISTN CORP</t>
  </si>
  <si>
    <t>350</t>
  </si>
  <si>
    <t>GOLDEN ARROW MERGER CORP</t>
  </si>
  <si>
    <t>1,001,490</t>
  </si>
  <si>
    <t>99,999</t>
  </si>
  <si>
    <t>GOLDEN FALCON ACQUISITION CO</t>
  </si>
  <si>
    <t>5,250</t>
  </si>
  <si>
    <t>GOLUB CAP BDC INC</t>
  </si>
  <si>
    <t>48,002,732</t>
  </si>
  <si>
    <t>3,647,624</t>
  </si>
  <si>
    <t>GORES HOLDINGS IX INC</t>
  </si>
  <si>
    <t>8,575</t>
  </si>
  <si>
    <t>1,041,600</t>
  </si>
  <si>
    <t>105,000</t>
  </si>
  <si>
    <t>GX ACQUISITION CORP II</t>
  </si>
  <si>
    <t>41,495</t>
  </si>
  <si>
    <t>6,553,470</t>
  </si>
  <si>
    <t>153,513</t>
  </si>
  <si>
    <t>HCM ACQUISITION CO</t>
  </si>
  <si>
    <t>407</t>
  </si>
  <si>
    <t>513,000</t>
  </si>
  <si>
    <t>HDFC BANK LTD</t>
  </si>
  <si>
    <t>33,638,428</t>
  </si>
  <si>
    <t>491,718</t>
  </si>
  <si>
    <t>HEALTHCARE AI ACQUISITION CO</t>
  </si>
  <si>
    <t>1,160</t>
  </si>
  <si>
    <t>411,000</t>
  </si>
  <si>
    <t>HEARTLAND MEDIA ACQUISITION</t>
  </si>
  <si>
    <t>980</t>
  </si>
  <si>
    <t>508,500</t>
  </si>
  <si>
    <t>HELLO GROUP INC</t>
  </si>
  <si>
    <t>10,573,431</t>
  </si>
  <si>
    <t>11,000,000</t>
  </si>
  <si>
    <t>HH&amp;L ACQUISITION CO</t>
  </si>
  <si>
    <t>5,010</t>
  </si>
  <si>
    <t>HILLTOP HOLDINGS INC</t>
  </si>
  <si>
    <t>1,695,565</t>
  </si>
  <si>
    <t>56,500</t>
  </si>
  <si>
    <t>130,287,971</t>
  </si>
  <si>
    <t>607,970</t>
  </si>
  <si>
    <t>HORIZON ACQUISITION CORPORAT</t>
  </si>
  <si>
    <t>7,202</t>
  </si>
  <si>
    <t>17,566</t>
  </si>
  <si>
    <t>HPX CORP</t>
  </si>
  <si>
    <t>6,666</t>
  </si>
  <si>
    <t>20,200</t>
  </si>
  <si>
    <t>INDEPENDENCE HOLDINGS CORP</t>
  </si>
  <si>
    <t>98</t>
  </si>
  <si>
    <t>16,000</t>
  </si>
  <si>
    <t>INDUSTRIAL TECH ACQSTNS II I</t>
  </si>
  <si>
    <t>407,200</t>
  </si>
  <si>
    <t>INFINITE ACQUISITION CORP</t>
  </si>
  <si>
    <t>1,320</t>
  </si>
  <si>
    <t>409,200</t>
  </si>
  <si>
    <t>INFOSYS LTD</t>
  </si>
  <si>
    <t>51,202,664</t>
  </si>
  <si>
    <t>2,843,013</t>
  </si>
  <si>
    <t>INTEGRATED WELLNESS ACQ CORP</t>
  </si>
  <si>
    <t>206,500</t>
  </si>
  <si>
    <t>INTERPRIVATE III FINANCIAL P</t>
  </si>
  <si>
    <t>630</t>
  </si>
  <si>
    <t>3,049,500</t>
  </si>
  <si>
    <t>300,000</t>
  </si>
  <si>
    <t>INTERPRIVATE IV INFRATECH PR</t>
  </si>
  <si>
    <t>1,350</t>
  </si>
  <si>
    <t>INVESTCORP EUROPE ACQUISITIO</t>
  </si>
  <si>
    <t>718</t>
  </si>
  <si>
    <t>ISHARES TR</t>
  </si>
  <si>
    <t>24,731,025</t>
  </si>
  <si>
    <t>376,825</t>
  </si>
  <si>
    <t>ITIQUIRA ACQUISITION CORP</t>
  </si>
  <si>
    <t>81</t>
  </si>
  <si>
    <t>201,800</t>
  </si>
  <si>
    <t>JACK CREEK INVESTMENT CORP</t>
  </si>
  <si>
    <t>7,879</t>
  </si>
  <si>
    <t>JACKSON ACQUISITION CO</t>
  </si>
  <si>
    <t>507,500</t>
  </si>
  <si>
    <t>JAGUAR GLOBAL GROWTH CORP I</t>
  </si>
  <si>
    <t>7,275</t>
  </si>
  <si>
    <t>511,500</t>
  </si>
  <si>
    <t>JAWS HURRICANE ACQUISITN COR</t>
  </si>
  <si>
    <t>JAWS JUGGERNAUT ACQUISITN CO</t>
  </si>
  <si>
    <t>100,500</t>
  </si>
  <si>
    <t>JAWS MUSTANG ACQUISITION COR</t>
  </si>
  <si>
    <t>2,844</t>
  </si>
  <si>
    <t>43,750</t>
  </si>
  <si>
    <t>JBG SMITH PPTYS</t>
  </si>
  <si>
    <t>2,214,966</t>
  </si>
  <si>
    <t>116,700</t>
  </si>
  <si>
    <t>59,870,822</t>
  </si>
  <si>
    <t>446,464</t>
  </si>
  <si>
    <t>KENSINGTON CAPITAL ACQUISITI</t>
  </si>
  <si>
    <t>5,738</t>
  </si>
  <si>
    <t>33,750</t>
  </si>
  <si>
    <t>KERNEL GROUP HOLDINGS INC</t>
  </si>
  <si>
    <t>275</t>
  </si>
  <si>
    <t>KIMBELL TIGER ACQUISITION CO</t>
  </si>
  <si>
    <t>3,750</t>
  </si>
  <si>
    <t>514,500</t>
  </si>
  <si>
    <t>KNIGHTSWAN ACQUISITION CORP</t>
  </si>
  <si>
    <t>860</t>
  </si>
  <si>
    <t>427,400</t>
  </si>
  <si>
    <t>L CATTERTON ASIA ACQUISITION</t>
  </si>
  <si>
    <t>252,490</t>
  </si>
  <si>
    <t>4,271,509</t>
  </si>
  <si>
    <t>10,163</t>
  </si>
  <si>
    <t>LAMF GLOBAL VENTURES CORP I</t>
  </si>
  <si>
    <t>410,000</t>
  </si>
  <si>
    <t>LANVIN GROUP HOLDINGS LIMITE</t>
  </si>
  <si>
    <t>4,500</t>
  </si>
  <si>
    <t>LATAMGROWTH SPAC</t>
  </si>
  <si>
    <t>1,300</t>
  </si>
  <si>
    <t>13,000</t>
  </si>
  <si>
    <t>267,540</t>
  </si>
  <si>
    <t>26,000</t>
  </si>
  <si>
    <t>LAZARD GROWTH ACQUISITION CO</t>
  </si>
  <si>
    <t>151,650</t>
  </si>
  <si>
    <t>LDH GROWTH CORP I</t>
  </si>
  <si>
    <t>201,400</t>
  </si>
  <si>
    <t>LEAD EDGE GROWTH OPRTUNTS LT</t>
  </si>
  <si>
    <t>165</t>
  </si>
  <si>
    <t>LEVERE HOLDINGS CORP</t>
  </si>
  <si>
    <t>1,017</t>
  </si>
  <si>
    <t>LF CAPITAL ACQUISITION CORP</t>
  </si>
  <si>
    <t>180,802</t>
  </si>
  <si>
    <t>17,622</t>
  </si>
  <si>
    <t>143,783,732</t>
  </si>
  <si>
    <t>440,811</t>
  </si>
  <si>
    <t>M3 BRIGADE ACQUISITION II CO</t>
  </si>
  <si>
    <t>2,007,980</t>
  </si>
  <si>
    <t>199,998</t>
  </si>
  <si>
    <t>MAGNUM OPUS ACQUISITION LTD</t>
  </si>
  <si>
    <t>1,944</t>
  </si>
  <si>
    <t>2,581,428</t>
  </si>
  <si>
    <t>256,094</t>
  </si>
  <si>
    <t>MALACCA STRAITS ACQUISITION</t>
  </si>
  <si>
    <t>1,000</t>
  </si>
  <si>
    <t>1,448,245</t>
  </si>
  <si>
    <t>53,500</t>
  </si>
  <si>
    <t>MARLIN TECHNOLOGY CORP</t>
  </si>
  <si>
    <t>45</t>
  </si>
  <si>
    <t>28,333</t>
  </si>
  <si>
    <t>MASTERCARD INCORPORATED</t>
  </si>
  <si>
    <t>135,106,319</t>
  </si>
  <si>
    <t>388,538</t>
  </si>
  <si>
    <t>MCLAREN TECHNOLOGY ACQ CORP</t>
  </si>
  <si>
    <t>306</t>
  </si>
  <si>
    <t>357,350</t>
  </si>
  <si>
    <t>488,543</t>
  </si>
  <si>
    <t>2,300</t>
  </si>
  <si>
    <t>9,346,650</t>
  </si>
  <si>
    <t>84,242</t>
  </si>
  <si>
    <t>700,777</t>
  </si>
  <si>
    <t>20,900</t>
  </si>
  <si>
    <t>10,775,000</t>
  </si>
  <si>
    <t>81,487,479</t>
  </si>
  <si>
    <t>339,786</t>
  </si>
  <si>
    <t>MONDELEZ INTL INC</t>
  </si>
  <si>
    <t>147,124,276</t>
  </si>
  <si>
    <t>2,207,416</t>
  </si>
  <si>
    <t>MOTIVE CAPITAL CORP II</t>
  </si>
  <si>
    <t>511,480</t>
  </si>
  <si>
    <t>49,998</t>
  </si>
  <si>
    <t>MOUNTAIN &amp; CO I ACQUISITN CO</t>
  </si>
  <si>
    <t>103,850</t>
  </si>
  <si>
    <t>MSP RECOVERY INC</t>
  </si>
  <si>
    <t>44,100</t>
  </si>
  <si>
    <t>1,207,333</t>
  </si>
  <si>
    <t>4,319</t>
  </si>
  <si>
    <t>NEW PROVIDENCE ACQSITN CORP</t>
  </si>
  <si>
    <t>408,390</t>
  </si>
  <si>
    <t>39,999</t>
  </si>
  <si>
    <t>NEXTERA ENERGY INC</t>
  </si>
  <si>
    <t>98,258,675</t>
  </si>
  <si>
    <t>1,175,343</t>
  </si>
  <si>
    <t>NORTH ATLANTIC ACQUISITN COR</t>
  </si>
  <si>
    <t>3,260,788</t>
  </si>
  <si>
    <t>322,531</t>
  </si>
  <si>
    <t>NORTHERN GENESIS ACQU CORP I</t>
  </si>
  <si>
    <t>1,573</t>
  </si>
  <si>
    <t>753,000</t>
  </si>
  <si>
    <t>75,000</t>
  </si>
  <si>
    <t>NORTHERN STAR INVEST CORP IV</t>
  </si>
  <si>
    <t>388</t>
  </si>
  <si>
    <t>NORTHERN STAR INVSTMNT CORP</t>
  </si>
  <si>
    <t>248,496</t>
  </si>
  <si>
    <t>24,800</t>
  </si>
  <si>
    <t>NVIDIA CORPORATION</t>
  </si>
  <si>
    <t>1,266,595</t>
  </si>
  <si>
    <t>8,667</t>
  </si>
  <si>
    <t>OMNIAB INC</t>
  </si>
  <si>
    <t>5,500</t>
  </si>
  <si>
    <t>OSIRIS ACQUISITION CORP</t>
  </si>
  <si>
    <t>3,233</t>
  </si>
  <si>
    <t>OTIS WORLDWIDE CORP</t>
  </si>
  <si>
    <t>170,484,629</t>
  </si>
  <si>
    <t>2,177,048</t>
  </si>
  <si>
    <t>PAPAYA GRWT OPPORTUNITY CORP</t>
  </si>
  <si>
    <t>1,095</t>
  </si>
  <si>
    <t>512,000</t>
  </si>
  <si>
    <t>PATRIA LATIN AMRCN OPPRNTY A</t>
  </si>
  <si>
    <t>103,600</t>
  </si>
  <si>
    <t>PEARL HOLDINGS ACQUISITN COR</t>
  </si>
  <si>
    <t>1,688</t>
  </si>
  <si>
    <t>513,250</t>
  </si>
  <si>
    <t>PERIDOT ACQUISITION CORP II</t>
  </si>
  <si>
    <t>1,401</t>
  </si>
  <si>
    <t>PERKINELMER INC</t>
  </si>
  <si>
    <t>3,312,557</t>
  </si>
  <si>
    <t>23,624</t>
  </si>
  <si>
    <t>PINE TECHNOLOGY ACQUISITN CO</t>
  </si>
  <si>
    <t>57</t>
  </si>
  <si>
    <t>PIONEER MERGER CORP</t>
  </si>
  <si>
    <t>16</t>
  </si>
  <si>
    <t>32,666</t>
  </si>
  <si>
    <t>993,700</t>
  </si>
  <si>
    <t>97,998</t>
  </si>
  <si>
    <t>PIVOTAL INVESTMENT CORP III</t>
  </si>
  <si>
    <t>101,210</t>
  </si>
  <si>
    <t>PLUM ACQUISITION CORP I</t>
  </si>
  <si>
    <t>360</t>
  </si>
  <si>
    <t>12,000</t>
  </si>
  <si>
    <t>PONTEM CORPORATION</t>
  </si>
  <si>
    <t>2,000</t>
  </si>
  <si>
    <t>POWER &amp; DIGITAL INFRASTRUCTU</t>
  </si>
  <si>
    <t>1,755</t>
  </si>
  <si>
    <t>504,500</t>
  </si>
  <si>
    <t>POWERED BRANDS</t>
  </si>
  <si>
    <t>5</t>
  </si>
  <si>
    <t>POWERUP ACQUISITION CORP</t>
  </si>
  <si>
    <t>515,750</t>
  </si>
  <si>
    <t>PRIME IMPACT ACQUISITION I</t>
  </si>
  <si>
    <t>103,390</t>
  </si>
  <si>
    <t>10,077</t>
  </si>
  <si>
    <t>PROLOGIS INC.</t>
  </si>
  <si>
    <t>22,787,919</t>
  </si>
  <si>
    <t>202,146</t>
  </si>
  <si>
    <t>PROOF ACQUISITION CORP I</t>
  </si>
  <si>
    <t>805</t>
  </si>
  <si>
    <t>509,750</t>
  </si>
  <si>
    <t>PROSPECTOR CAPITAL CORP</t>
  </si>
  <si>
    <t>397</t>
  </si>
  <si>
    <t>23,336</t>
  </si>
  <si>
    <t>1,875,144</t>
  </si>
  <si>
    <t>25,800</t>
  </si>
  <si>
    <t>RAYMOND JAMES FINL INC</t>
  </si>
  <si>
    <t>1,848,505</t>
  </si>
  <si>
    <t>17,300</t>
  </si>
  <si>
    <t>REVELSTONE CAPITAL ACQSTN CO</t>
  </si>
  <si>
    <t>3,031</t>
  </si>
  <si>
    <t>300,900</t>
  </si>
  <si>
    <t>RICE ACQUISITION CORP II</t>
  </si>
  <si>
    <t>203,600</t>
  </si>
  <si>
    <t>RIGEL RESOURCE ACQ CORP</t>
  </si>
  <si>
    <t>2,500</t>
  </si>
  <si>
    <t>RMG ACQUISITION CORP III</t>
  </si>
  <si>
    <t>1,500</t>
  </si>
  <si>
    <t>ROSS ACQUISITION CORP II</t>
  </si>
  <si>
    <t>1,670</t>
  </si>
  <si>
    <t>ROVER GROUP INC</t>
  </si>
  <si>
    <t>20,769,774</t>
  </si>
  <si>
    <t>5,659,339</t>
  </si>
  <si>
    <t>148,532,075</t>
  </si>
  <si>
    <t>1,580,939</t>
  </si>
  <si>
    <t>RUMBLE INC</t>
  </si>
  <si>
    <t>32,250</t>
  </si>
  <si>
    <t>S&amp;P GLOBAL INC</t>
  </si>
  <si>
    <t>141,009,740</t>
  </si>
  <si>
    <t>421,000</t>
  </si>
  <si>
    <t>SCREAMING EAGLE ACQUISITN CO</t>
  </si>
  <si>
    <t>11,785</t>
  </si>
  <si>
    <t>1,491,750</t>
  </si>
  <si>
    <t>150,000</t>
  </si>
  <si>
    <t>SCULPTOR ACQUISITION CORP I</t>
  </si>
  <si>
    <t>1,080</t>
  </si>
  <si>
    <t>410,400</t>
  </si>
  <si>
    <t>SDCL EDGE ACQUISITION CORP</t>
  </si>
  <si>
    <t>17</t>
  </si>
  <si>
    <t>352,100</t>
  </si>
  <si>
    <t>71,047,857</t>
  </si>
  <si>
    <t>812,254</t>
  </si>
  <si>
    <t>SENIOR CONNECT ACQUISITN COR</t>
  </si>
  <si>
    <t>1,342</t>
  </si>
  <si>
    <t>22,327</t>
  </si>
  <si>
    <t>4,098,966</t>
  </si>
  <si>
    <t>10,557</t>
  </si>
  <si>
    <t>10,664,086</t>
  </si>
  <si>
    <t>370,400</t>
  </si>
  <si>
    <t>12,881,250</t>
  </si>
  <si>
    <t>SHOULDERUP TECHNOLOGY ACQUIS</t>
  </si>
  <si>
    <t>18,919</t>
  </si>
  <si>
    <t>386,326</t>
  </si>
  <si>
    <t>37,838</t>
  </si>
  <si>
    <t>2,055,900</t>
  </si>
  <si>
    <t>SIZZLE ACQUISITION CORP</t>
  </si>
  <si>
    <t>255,500</t>
  </si>
  <si>
    <t>SKYDECK ACQUISITION CORP</t>
  </si>
  <si>
    <t>406</t>
  </si>
  <si>
    <t>20,833</t>
  </si>
  <si>
    <t>SOCIAL CAP SUVRETTA HLDS CRP</t>
  </si>
  <si>
    <t>130,910</t>
  </si>
  <si>
    <t>SOUND POINT ACQUISITION CORP</t>
  </si>
  <si>
    <t>1,145</t>
  </si>
  <si>
    <t>217,400</t>
  </si>
  <si>
    <t>SOUTHPORT ACQUISITION CORP</t>
  </si>
  <si>
    <t>454</t>
  </si>
  <si>
    <t>SPDR S&amp;P 500 ETF TR</t>
  </si>
  <si>
    <t>40,625,326</t>
  </si>
  <si>
    <t>106,235</t>
  </si>
  <si>
    <t>ST ENERGY TRANSITION I LTD</t>
  </si>
  <si>
    <t>511,000</t>
  </si>
  <si>
    <t>STRATIM CLOUD ACQUISITION CO</t>
  </si>
  <si>
    <t>241,137,553</t>
  </si>
  <si>
    <t>986,288</t>
  </si>
  <si>
    <t>SUSTAINABLE DEVELP ACQU I CO</t>
  </si>
  <si>
    <t>1,135</t>
  </si>
  <si>
    <t>SWIFTMERGE ACQUISITION CORP</t>
  </si>
  <si>
    <t>1,835</t>
  </si>
  <si>
    <t>506,500</t>
  </si>
  <si>
    <t>TALON 1 ACQUISITION CORP</t>
  </si>
  <si>
    <t>153,328</t>
  </si>
  <si>
    <t>14,800</t>
  </si>
  <si>
    <t>TARGET GLOBAL ACQUISI I CORP</t>
  </si>
  <si>
    <t>1,737</t>
  </si>
  <si>
    <t>409,590</t>
  </si>
  <si>
    <t>TB SA ACQUISITION CORP</t>
  </si>
  <si>
    <t>392</t>
  </si>
  <si>
    <t>174,520,035</t>
  </si>
  <si>
    <t>4,380,621</t>
  </si>
  <si>
    <t>TCV ACQUISITION CORP</t>
  </si>
  <si>
    <t>TECH AND ENERGY TRANSITION</t>
  </si>
  <si>
    <t>1,379</t>
  </si>
  <si>
    <t>TELEFONICA BRASIL SA</t>
  </si>
  <si>
    <t>2,984,410</t>
  </si>
  <si>
    <t>417,400</t>
  </si>
  <si>
    <t>123,033,451</t>
  </si>
  <si>
    <t>6,379,800</t>
  </si>
  <si>
    <t>TESLA INC</t>
  </si>
  <si>
    <t>454,288</t>
  </si>
  <si>
    <t>3,688</t>
  </si>
  <si>
    <t>THE GROWTH FOR GOOD ACQU COR</t>
  </si>
  <si>
    <t>501,500</t>
  </si>
  <si>
    <t>1,220</t>
  </si>
  <si>
    <t>250,098,066</t>
  </si>
  <si>
    <t>454,154</t>
  </si>
  <si>
    <t>THUNDER BRIDGE CAP PRTNRS II</t>
  </si>
  <si>
    <t>1,534</t>
  </si>
  <si>
    <t>TJX COS INC NEW</t>
  </si>
  <si>
    <t>152,753,435</t>
  </si>
  <si>
    <t>1,919,013</t>
  </si>
  <si>
    <t>TORONTO DOMINION BK ONT</t>
  </si>
  <si>
    <t>158,555,331</t>
  </si>
  <si>
    <t>2,450,491</t>
  </si>
  <si>
    <t>TORTOISEECOFIN ACQUISITION C</t>
  </si>
  <si>
    <t>99,500</t>
  </si>
  <si>
    <t>TRADEWEB MKTS INC</t>
  </si>
  <si>
    <t>3,575,241</t>
  </si>
  <si>
    <t>55,063</t>
  </si>
  <si>
    <t>TWIN RIDGE CAPITAL ACQUIS CO</t>
  </si>
  <si>
    <t>TZP STRATEGIES ACQUISTN CORP</t>
  </si>
  <si>
    <t>67</t>
  </si>
  <si>
    <t>UNITY SOFTWARE INC</t>
  </si>
  <si>
    <t>7,535,000</t>
  </si>
  <si>
    <t>UTA ACQUISITION CORPORATION</t>
  </si>
  <si>
    <t>2,086</t>
  </si>
  <si>
    <t>7,701,248</t>
  </si>
  <si>
    <t>37,068</t>
  </si>
  <si>
    <t>10,026,791</t>
  </si>
  <si>
    <t>81,678</t>
  </si>
  <si>
    <t>VPC IMPACT ACQUISITION HLDG</t>
  </si>
  <si>
    <t>374</t>
  </si>
  <si>
    <t>505,500</t>
  </si>
  <si>
    <t>WARBURG PINCUS CAPTAL CORP I</t>
  </si>
  <si>
    <t>101,000</t>
  </si>
  <si>
    <t>61,790,639</t>
  </si>
  <si>
    <t>393,872</t>
  </si>
  <si>
    <t>WELLS FARGO CO NEW</t>
  </si>
  <si>
    <t>87,928,005</t>
  </si>
  <si>
    <t>2,129,523</t>
  </si>
  <si>
    <t>WORLD QUANTUM GROWTH ACQUISI</t>
  </si>
  <si>
    <t>150</t>
  </si>
  <si>
    <t>306,150</t>
  </si>
  <si>
    <t>YUM CHINA HLDGS INC</t>
  </si>
  <si>
    <t>81,840,690</t>
  </si>
  <si>
    <t>1,468,307</t>
  </si>
  <si>
    <t>ZIMMER ENERGY TRANSITION ACQ</t>
  </si>
  <si>
    <t>218,532</t>
  </si>
  <si>
    <t>21,963</t>
  </si>
  <si>
    <t>ZIONS BANCORPORATION N A</t>
  </si>
  <si>
    <t>1,287,992</t>
  </si>
  <si>
    <t>26,200</t>
  </si>
  <si>
    <t>IMCO</t>
  </si>
  <si>
    <t>https://www.sec.gov/Archives/edgar/data/1535845/000153584523000002/xslForm13F_X02/2022Q4-13F_InfoTable.xml</t>
  </si>
  <si>
    <t>8,839,590</t>
  </si>
  <si>
    <t>529,000</t>
  </si>
  <si>
    <t>1ST SOURCE CORP</t>
  </si>
  <si>
    <t>647,698</t>
  </si>
  <si>
    <t>12,200</t>
  </si>
  <si>
    <t>2U INC</t>
  </si>
  <si>
    <t>9,098,397</t>
  </si>
  <si>
    <t>1,451,100</t>
  </si>
  <si>
    <t>35,976,000</t>
  </si>
  <si>
    <t>4D MOLECULAR THERAPEUTICS IN</t>
  </si>
  <si>
    <t>17,181,656</t>
  </si>
  <si>
    <t>773,600</t>
  </si>
  <si>
    <t>A10 NETWORKS INC</t>
  </si>
  <si>
    <t>2,278,310</t>
  </si>
  <si>
    <t>137,000</t>
  </si>
  <si>
    <t>52,073,946</t>
  </si>
  <si>
    <t>474,305</t>
  </si>
  <si>
    <t>162</t>
  </si>
  <si>
    <t>1</t>
  </si>
  <si>
    <t>ACADEMY SPORTS &amp; OUTDOORS IN</t>
  </si>
  <si>
    <t>2,070,076</t>
  </si>
  <si>
    <t>39,400</t>
  </si>
  <si>
    <t>ACADIA PHARMACEUTICALS INC</t>
  </si>
  <si>
    <t>16,388,048</t>
  </si>
  <si>
    <t>1,029,400</t>
  </si>
  <si>
    <t>74,235,689</t>
  </si>
  <si>
    <t>278,203</t>
  </si>
  <si>
    <t>ACI WORLDWIDE INC</t>
  </si>
  <si>
    <t>5,234,800</t>
  </si>
  <si>
    <t>227,600</t>
  </si>
  <si>
    <t>ACM RESH INC</t>
  </si>
  <si>
    <t>5,575,872</t>
  </si>
  <si>
    <t>723,200</t>
  </si>
  <si>
    <t>9,929,990</t>
  </si>
  <si>
    <t>999,999</t>
  </si>
  <si>
    <t>333,333</t>
  </si>
  <si>
    <t>10</t>
  </si>
  <si>
    <t>40,668,872</t>
  </si>
  <si>
    <t>531,272</t>
  </si>
  <si>
    <t>ACUITY BRANDS INC</t>
  </si>
  <si>
    <t>4,315,797</t>
  </si>
  <si>
    <t>26,060</t>
  </si>
  <si>
    <t>2,817,093</t>
  </si>
  <si>
    <t>8,371</t>
  </si>
  <si>
    <t>ADT INC DEL</t>
  </si>
  <si>
    <t>243,294</t>
  </si>
  <si>
    <t>26,824</t>
  </si>
  <si>
    <t>2,041,365</t>
  </si>
  <si>
    <t>13,884</t>
  </si>
  <si>
    <t>ADVANCED DRAIN SYS INC DEL</t>
  </si>
  <si>
    <t>131,234</t>
  </si>
  <si>
    <t>1,601</t>
  </si>
  <si>
    <t>ADVANCED ENERGY INDS</t>
  </si>
  <si>
    <t>2,598,619</t>
  </si>
  <si>
    <t>30,294</t>
  </si>
  <si>
    <t>ADVANCED MICRO DEVICES INC</t>
  </si>
  <si>
    <t>589,083</t>
  </si>
  <si>
    <t>9,095</t>
  </si>
  <si>
    <t>ADVENT TECHNOLOGIES HOLDNG I</t>
  </si>
  <si>
    <t>75,857</t>
  </si>
  <si>
    <t>41,910</t>
  </si>
  <si>
    <t>AEQUI ACQUISITION CORP</t>
  </si>
  <si>
    <t>4,504</t>
  </si>
  <si>
    <t>160,855</t>
  </si>
  <si>
    <t>AEROJET ROCKETDYNE HLDGS INC</t>
  </si>
  <si>
    <t>1,677,900</t>
  </si>
  <si>
    <t>AERSALE CORPORATION</t>
  </si>
  <si>
    <t>905,076</t>
  </si>
  <si>
    <t>55,800</t>
  </si>
  <si>
    <t>3,124,544</t>
  </si>
  <si>
    <t>108,642</t>
  </si>
  <si>
    <t>AFFILIATED MANAGERS GROUP IN</t>
  </si>
  <si>
    <t>1,358,696</t>
  </si>
  <si>
    <t>8,576</t>
  </si>
  <si>
    <t>684,617</t>
  </si>
  <si>
    <t>70,798</t>
  </si>
  <si>
    <t>13,956,360</t>
  </si>
  <si>
    <t>194,000</t>
  </si>
  <si>
    <t>AFTERNEXT HEALTHTECH ACQUISI</t>
  </si>
  <si>
    <t>5,009,980</t>
  </si>
  <si>
    <t>499,998</t>
  </si>
  <si>
    <t>166,666</t>
  </si>
  <si>
    <t>21</t>
  </si>
  <si>
    <t>2</t>
  </si>
  <si>
    <t>5,113,362</t>
  </si>
  <si>
    <t>36,869</t>
  </si>
  <si>
    <t>AGILENT TECHNOLOGIES INC</t>
  </si>
  <si>
    <t>631,224</t>
  </si>
  <si>
    <t>4,218</t>
  </si>
  <si>
    <t>10,609,000</t>
  </si>
  <si>
    <t>1,030,000</t>
  </si>
  <si>
    <t>AIR LEASE CORP</t>
  </si>
  <si>
    <t>1,134,427</t>
  </si>
  <si>
    <t>29,527</t>
  </si>
  <si>
    <t>AIR PRODS &amp; CHEMS INC</t>
  </si>
  <si>
    <t>9,970,670</t>
  </si>
  <si>
    <t>32,345</t>
  </si>
  <si>
    <t>6,799,900</t>
  </si>
  <si>
    <t>79,531</t>
  </si>
  <si>
    <t>AKERO THERAPEUTICS INC</t>
  </si>
  <si>
    <t>12,823,200</t>
  </si>
  <si>
    <t>234,000</t>
  </si>
  <si>
    <t>ALASKA AIR GROUP INC</t>
  </si>
  <si>
    <t>463,237</t>
  </si>
  <si>
    <t>10,788</t>
  </si>
  <si>
    <t>ALBEMARLE CORP</t>
  </si>
  <si>
    <t>16,835,276</t>
  </si>
  <si>
    <t>77,632</t>
  </si>
  <si>
    <t>ALEXANDRIA REAL ESTATE EQ IN</t>
  </si>
  <si>
    <t>481,585</t>
  </si>
  <si>
    <t>3,306</t>
  </si>
  <si>
    <t>ALGONQUIN PWR UTILS CORP</t>
  </si>
  <si>
    <t>1,888,732</t>
  </si>
  <si>
    <t>290,248</t>
  </si>
  <si>
    <t>ALIBABA GROUP HLDG LTD</t>
  </si>
  <si>
    <t>247,797,170</t>
  </si>
  <si>
    <t>2,813,000</t>
  </si>
  <si>
    <t>ALIMERA SCIENCES INC</t>
  </si>
  <si>
    <t>677,500</t>
  </si>
  <si>
    <t>250,000</t>
  </si>
  <si>
    <t>ALKERMES PLC</t>
  </si>
  <si>
    <t>22,450,896</t>
  </si>
  <si>
    <t>859,200</t>
  </si>
  <si>
    <t>ALLEGION PLC</t>
  </si>
  <si>
    <t>1,565,006</t>
  </si>
  <si>
    <t>14,868</t>
  </si>
  <si>
    <t>ALLEGO N V</t>
  </si>
  <si>
    <t>6,250</t>
  </si>
  <si>
    <t>62,500</t>
  </si>
  <si>
    <t>ALLEGRO MICROSYSTEMS INC</t>
  </si>
  <si>
    <t>4,771,169</t>
  </si>
  <si>
    <t>158,933</t>
  </si>
  <si>
    <t>504,951</t>
  </si>
  <si>
    <t>9,146</t>
  </si>
  <si>
    <t>ALLISON TRANSMISSION HLDGS I</t>
  </si>
  <si>
    <t>1,508,915</t>
  </si>
  <si>
    <t>36,272</t>
  </si>
  <si>
    <t>ALLY FINL INC</t>
  </si>
  <si>
    <t>571,519</t>
  </si>
  <si>
    <t>23,375</t>
  </si>
  <si>
    <t>ALPHA METALLURGICAL RESOUR I</t>
  </si>
  <si>
    <t>2,049,460</t>
  </si>
  <si>
    <t>14,000</t>
  </si>
  <si>
    <t>44,176,496</t>
  </si>
  <si>
    <t>500,697</t>
  </si>
  <si>
    <t>667,516</t>
  </si>
  <si>
    <t>7,523</t>
  </si>
  <si>
    <t>ALTC ACQUISITION CORP</t>
  </si>
  <si>
    <t>4,960,000</t>
  </si>
  <si>
    <t>ALTICE USA INC</t>
  </si>
  <si>
    <t>384,445</t>
  </si>
  <si>
    <t>83,575</t>
  </si>
  <si>
    <t>ALTRA INDL MOTION CORP</t>
  </si>
  <si>
    <t>30,777,225</t>
  </si>
  <si>
    <t>515,100</t>
  </si>
  <si>
    <t>ALTUS POWER INC</t>
  </si>
  <si>
    <t>5,710,868</t>
  </si>
  <si>
    <t>875,900</t>
  </si>
  <si>
    <t>AMALGAMATED FINANCIAL CORP</t>
  </si>
  <si>
    <t>3,960,576</t>
  </si>
  <si>
    <t>171,900</t>
  </si>
  <si>
    <t>17,664,276</t>
  </si>
  <si>
    <t>210,289</t>
  </si>
  <si>
    <t>AMBAC FINL GROUP INC</t>
  </si>
  <si>
    <t>4,962,116</t>
  </si>
  <si>
    <t>284,525</t>
  </si>
  <si>
    <t>AMC NETWORKS INC</t>
  </si>
  <si>
    <t>893,190</t>
  </si>
  <si>
    <t>57,000</t>
  </si>
  <si>
    <t>AMCOR PLC</t>
  </si>
  <si>
    <t>129,497</t>
  </si>
  <si>
    <t>10,873</t>
  </si>
  <si>
    <t>AMDOCS LTD</t>
  </si>
  <si>
    <t>2,817,900</t>
  </si>
  <si>
    <t>31,000</t>
  </si>
  <si>
    <t>AMEDISYS INC</t>
  </si>
  <si>
    <t>157,724</t>
  </si>
  <si>
    <t>1,888</t>
  </si>
  <si>
    <t>AMEREN CORP</t>
  </si>
  <si>
    <t>75,582</t>
  </si>
  <si>
    <t>850</t>
  </si>
  <si>
    <t>AMERESCO INC</t>
  </si>
  <si>
    <t>2,639,697</t>
  </si>
  <si>
    <t>46,197</t>
  </si>
  <si>
    <t>310,107</t>
  </si>
  <si>
    <t>3,266</t>
  </si>
  <si>
    <t>AMERICAN EXPRESS CO</t>
  </si>
  <si>
    <t>676,695</t>
  </si>
  <si>
    <t>4,580</t>
  </si>
  <si>
    <t>1,990,560</t>
  </si>
  <si>
    <t>14,500</t>
  </si>
  <si>
    <t>2,489,564</t>
  </si>
  <si>
    <t>82,600</t>
  </si>
  <si>
    <t>AMERICAN PUB ED INC</t>
  </si>
  <si>
    <t>167,144</t>
  </si>
  <si>
    <t>13,600</t>
  </si>
  <si>
    <t>AMERICAN SUPERCONDUCTOR CORP</t>
  </si>
  <si>
    <t>87,198</t>
  </si>
  <si>
    <t>23,695</t>
  </si>
  <si>
    <t>AMERICAN TOWER CORP NEW</t>
  </si>
  <si>
    <t>56,632,932</t>
  </si>
  <si>
    <t>267,313</t>
  </si>
  <si>
    <t>4,364,785</t>
  </si>
  <si>
    <t>14,018</t>
  </si>
  <si>
    <t>AMERIS BANCORP</t>
  </si>
  <si>
    <t>377,120</t>
  </si>
  <si>
    <t>8,000</t>
  </si>
  <si>
    <t>15,471,017</t>
  </si>
  <si>
    <t>93,362</t>
  </si>
  <si>
    <t>AMICUS THERAPEUTICS INC</t>
  </si>
  <si>
    <t>23,672,748</t>
  </si>
  <si>
    <t>1,938,800</t>
  </si>
  <si>
    <t>AMN HEALTHCARE SVCS INC</t>
  </si>
  <si>
    <t>3,701,520</t>
  </si>
  <si>
    <t>AMPHENOL CORP NEW</t>
  </si>
  <si>
    <t>4,286,377</t>
  </si>
  <si>
    <t>56,296</t>
  </si>
  <si>
    <t>12,526,971</t>
  </si>
  <si>
    <t>76,370</t>
  </si>
  <si>
    <t>ANDERSONS INC</t>
  </si>
  <si>
    <t>1,483,576</t>
  </si>
  <si>
    <t>42,400</t>
  </si>
  <si>
    <t>ANIKA THERAPEUTICS INC</t>
  </si>
  <si>
    <t>3,714,800</t>
  </si>
  <si>
    <t>125,500</t>
  </si>
  <si>
    <t>ANSYS INC</t>
  </si>
  <si>
    <t>2,846,172</t>
  </si>
  <si>
    <t>11,781</t>
  </si>
  <si>
    <t>ANTERO MIDSTREAM CORP</t>
  </si>
  <si>
    <t>83,126</t>
  </si>
  <si>
    <t>7,704</t>
  </si>
  <si>
    <t>ANTHEMIS DIGITAL ACQUISITION</t>
  </si>
  <si>
    <t>1,043,500</t>
  </si>
  <si>
    <t>71,733</t>
  </si>
  <si>
    <t>239</t>
  </si>
  <si>
    <t>5,836,961</t>
  </si>
  <si>
    <t>125,042</t>
  </si>
  <si>
    <t>487,202</t>
  </si>
  <si>
    <t>14,200</t>
  </si>
  <si>
    <t>APARTMENT INVT &amp; MGMT CO</t>
  </si>
  <si>
    <t>2,468,504</t>
  </si>
  <si>
    <t>346,700</t>
  </si>
  <si>
    <t>API GROUP CORP</t>
  </si>
  <si>
    <t>3,611,520</t>
  </si>
  <si>
    <t>192,000</t>
  </si>
  <si>
    <t>6,024,375</t>
  </si>
  <si>
    <t>601,235</t>
  </si>
  <si>
    <t>16,835</t>
  </si>
  <si>
    <t>120,247</t>
  </si>
  <si>
    <t>31</t>
  </si>
  <si>
    <t>3</t>
  </si>
  <si>
    <t>APPLE HOSPITALITY REIT INC</t>
  </si>
  <si>
    <t>252,480</t>
  </si>
  <si>
    <t>506,062,018</t>
  </si>
  <si>
    <t>3,894,882</t>
  </si>
  <si>
    <t>APPLIED INDL TECHNOLOGIES IN</t>
  </si>
  <si>
    <t>957,828</t>
  </si>
  <si>
    <t>7,600</t>
  </si>
  <si>
    <t>APPLIED MATLS INC</t>
  </si>
  <si>
    <t>492,159</t>
  </si>
  <si>
    <t>5,054</t>
  </si>
  <si>
    <t>74,676</t>
  </si>
  <si>
    <t>679</t>
  </si>
  <si>
    <t>APTIV PLC</t>
  </si>
  <si>
    <t>2,739,046</t>
  </si>
  <si>
    <t>29,411</t>
  </si>
  <si>
    <t>ARAMARK</t>
  </si>
  <si>
    <t>5,955,730</t>
  </si>
  <si>
    <t>144,067</t>
  </si>
  <si>
    <t>ARCH RESOURCES INC</t>
  </si>
  <si>
    <t>19,076,744</t>
  </si>
  <si>
    <t>133,600</t>
  </si>
  <si>
    <t>ARCHER AVIATION INC</t>
  </si>
  <si>
    <t>21,638</t>
  </si>
  <si>
    <t>84,194</t>
  </si>
  <si>
    <t>4</t>
  </si>
  <si>
    <t>19,684,200</t>
  </si>
  <si>
    <t>212,000</t>
  </si>
  <si>
    <t>ARCONIC CORPORATION</t>
  </si>
  <si>
    <t>554,392</t>
  </si>
  <si>
    <t>1,009,000</t>
  </si>
  <si>
    <t>1,057</t>
  </si>
  <si>
    <t>ARDAGH METAL PACKAGING S A</t>
  </si>
  <si>
    <t>1,697,930</t>
  </si>
  <si>
    <t>353,000</t>
  </si>
  <si>
    <t>176,000</t>
  </si>
  <si>
    <t>ARDMORE SHIPPING CORP</t>
  </si>
  <si>
    <t>6,885,098</t>
  </si>
  <si>
    <t>477,800</t>
  </si>
  <si>
    <t>41</t>
  </si>
  <si>
    <t>ARES MANAGEMENT CORPORATION</t>
  </si>
  <si>
    <t>2,624,332</t>
  </si>
  <si>
    <t>38,345</t>
  </si>
  <si>
    <t>62,617</t>
  </si>
  <si>
    <t>516</t>
  </si>
  <si>
    <t>ARKO CORP</t>
  </si>
  <si>
    <t>599,999</t>
  </si>
  <si>
    <t>ARMSTRONG WORLD INDS INC NEW</t>
  </si>
  <si>
    <t>635,418</t>
  </si>
  <si>
    <t>9,264</t>
  </si>
  <si>
    <t>ARQIT QUANTUM INC</t>
  </si>
  <si>
    <t>57,805</t>
  </si>
  <si>
    <t>113,344</t>
  </si>
  <si>
    <t>7</t>
  </si>
  <si>
    <t>ARRAY TECHNOLOGIES INC</t>
  </si>
  <si>
    <t>6,576,124</t>
  </si>
  <si>
    <t>340,203</t>
  </si>
  <si>
    <t>7,382,642</t>
  </si>
  <si>
    <t>70,600</t>
  </si>
  <si>
    <t>ARVINAS INC</t>
  </si>
  <si>
    <t>1,299,980</t>
  </si>
  <si>
    <t>38,000</t>
  </si>
  <si>
    <t>ARYA SCIENCES ACQU CORP IV</t>
  </si>
  <si>
    <t>303,000</t>
  </si>
  <si>
    <t>ASBURY AUTOMOTIVE GROUP INC</t>
  </si>
  <si>
    <t>5,305,800</t>
  </si>
  <si>
    <t>29,600</t>
  </si>
  <si>
    <t>ASGN INC</t>
  </si>
  <si>
    <t>2,118,480</t>
  </si>
  <si>
    <t>ASSETMARK FINL HLDGS INC</t>
  </si>
  <si>
    <t>1,223,600</t>
  </si>
  <si>
    <t>53,200</t>
  </si>
  <si>
    <t>ASSURED GUARANTY LTD</t>
  </si>
  <si>
    <t>2,319,932</t>
  </si>
  <si>
    <t>37,262</t>
  </si>
  <si>
    <t>ASTRAZENECA PLC</t>
  </si>
  <si>
    <t>9,492</t>
  </si>
  <si>
    <t>140</t>
  </si>
  <si>
    <t>AT&amp;T INC</t>
  </si>
  <si>
    <t>473,284</t>
  </si>
  <si>
    <t>25,708</t>
  </si>
  <si>
    <t>ATARA BIOTHERAPEUTICS INC</t>
  </si>
  <si>
    <t>682,568</t>
  </si>
  <si>
    <t>208,100</t>
  </si>
  <si>
    <t>ATI PHYSICAL THERAPY INC</t>
  </si>
  <si>
    <t>1,188</t>
  </si>
  <si>
    <t>220,000</t>
  </si>
  <si>
    <t>ATLANTICA SUSTAINABLE INFR P</t>
  </si>
  <si>
    <t>4,514,551</t>
  </si>
  <si>
    <t>174,307</t>
  </si>
  <si>
    <t>ATLAS AIR WORLDWIDE HLDGS IN</t>
  </si>
  <si>
    <t>9,828,000</t>
  </si>
  <si>
    <t>97,500</t>
  </si>
  <si>
    <t>ATLAS CORP</t>
  </si>
  <si>
    <t>4,602,000</t>
  </si>
  <si>
    <t>ATLASSIAN CORPORATION</t>
  </si>
  <si>
    <t>140,519</t>
  </si>
  <si>
    <t>1,092</t>
  </si>
  <si>
    <t>AURORA INNOVATION INC</t>
  </si>
  <si>
    <t>16,250</t>
  </si>
  <si>
    <t>125,000</t>
  </si>
  <si>
    <t>2,069,772</t>
  </si>
  <si>
    <t>11,076</t>
  </si>
  <si>
    <t>AUTOHOME INC</t>
  </si>
  <si>
    <t>5,896,620</t>
  </si>
  <si>
    <t>192,700</t>
  </si>
  <si>
    <t>AUTOLIV INC</t>
  </si>
  <si>
    <t>3,675,840</t>
  </si>
  <si>
    <t>48,000</t>
  </si>
  <si>
    <t>98,698,385</t>
  </si>
  <si>
    <t>413,206</t>
  </si>
  <si>
    <t>AVANGRID INC</t>
  </si>
  <si>
    <t>2,154,888</t>
  </si>
  <si>
    <t>50,137</t>
  </si>
  <si>
    <t>AVERY DENNISON CORP</t>
  </si>
  <si>
    <t>570,693</t>
  </si>
  <si>
    <t>3,153</t>
  </si>
  <si>
    <t>AVID TECHNOLOGY INC</t>
  </si>
  <si>
    <t>5,254,184</t>
  </si>
  <si>
    <t>197,600</t>
  </si>
  <si>
    <t>AVIDITY BIOSCIENCES INC</t>
  </si>
  <si>
    <t>10,151,925</t>
  </si>
  <si>
    <t>457,500</t>
  </si>
  <si>
    <t>1,974,960</t>
  </si>
  <si>
    <t>58,500</t>
  </si>
  <si>
    <t>19,999,460</t>
  </si>
  <si>
    <t>122,000</t>
  </si>
  <si>
    <t>AVISTA CORP</t>
  </si>
  <si>
    <t>5,555,802</t>
  </si>
  <si>
    <t>125,300</t>
  </si>
  <si>
    <t>220,041</t>
  </si>
  <si>
    <t>5,292</t>
  </si>
  <si>
    <t>AXONICS INC</t>
  </si>
  <si>
    <t>3,126,500</t>
  </si>
  <si>
    <t>BAIDU INC</t>
  </si>
  <si>
    <t>100,917,474</t>
  </si>
  <si>
    <t>882,300</t>
  </si>
  <si>
    <t>BAKER HUGHES COMPANY</t>
  </si>
  <si>
    <t>2,388,386</t>
  </si>
  <si>
    <t>80,880</t>
  </si>
  <si>
    <t>BALL CORP</t>
  </si>
  <si>
    <t>480,511</t>
  </si>
  <si>
    <t>9,396</t>
  </si>
  <si>
    <t>2,177,991</t>
  </si>
  <si>
    <t>455,102</t>
  </si>
  <si>
    <t>BANK AMERICA CORP</t>
  </si>
  <si>
    <t>103,582,800</t>
  </si>
  <si>
    <t>3,127,500</t>
  </si>
  <si>
    <t>BANK MARIN BANCORP</t>
  </si>
  <si>
    <t>831,864</t>
  </si>
  <si>
    <t>25,300</t>
  </si>
  <si>
    <t>201,587,194</t>
  </si>
  <si>
    <t>2,227,550</t>
  </si>
  <si>
    <t>1,140,266</t>
  </si>
  <si>
    <t>12,600</t>
  </si>
  <si>
    <t>BANK NEW YORK MELLON CORP</t>
  </si>
  <si>
    <t>1,100,218</t>
  </si>
  <si>
    <t>24,170</t>
  </si>
  <si>
    <t>457,661,066</t>
  </si>
  <si>
    <t>9,350,500</t>
  </si>
  <si>
    <t>1,796,280</t>
  </si>
  <si>
    <t>36,700</t>
  </si>
  <si>
    <t>BANNER CORP</t>
  </si>
  <si>
    <t>3,659,280</t>
  </si>
  <si>
    <t>57,900</t>
  </si>
  <si>
    <t>BAOZUN INC</t>
  </si>
  <si>
    <t>579,290</t>
  </si>
  <si>
    <t>109,300</t>
  </si>
  <si>
    <t>BARCLAYS BANK PLC</t>
  </si>
  <si>
    <t>24,519,380</t>
  </si>
  <si>
    <t>1,736,500</t>
  </si>
  <si>
    <t>BARRICK GOLD CORP</t>
  </si>
  <si>
    <t>12,414,970</t>
  </si>
  <si>
    <t>725,000</t>
  </si>
  <si>
    <t>882,833</t>
  </si>
  <si>
    <t>20,950</t>
  </si>
  <si>
    <t>5,130,000</t>
  </si>
  <si>
    <t>BAUSCH HEALTH COS INC</t>
  </si>
  <si>
    <t>31,400,000</t>
  </si>
  <si>
    <t>BAXTER INTL INC</t>
  </si>
  <si>
    <t>423,765</t>
  </si>
  <si>
    <t>8,314</t>
  </si>
  <si>
    <t>117,237,523</t>
  </si>
  <si>
    <t>2,671,100</t>
  </si>
  <si>
    <t>BELDEN INC</t>
  </si>
  <si>
    <t>2,300,800</t>
  </si>
  <si>
    <t>32,000</t>
  </si>
  <si>
    <t>BENSON HILL INC</t>
  </si>
  <si>
    <t>10,942</t>
  </si>
  <si>
    <t>BERKLEY W R CORP</t>
  </si>
  <si>
    <t>2,314,983</t>
  </si>
  <si>
    <t>31,900</t>
  </si>
  <si>
    <t>BERKSHIRE HILLS BANCORP INC</t>
  </si>
  <si>
    <t>1,973,400</t>
  </si>
  <si>
    <t>66,000</t>
  </si>
  <si>
    <t>BERRY GLOBAL GROUP INC</t>
  </si>
  <si>
    <t>971,412</t>
  </si>
  <si>
    <t>16,075</t>
  </si>
  <si>
    <t>BIGBEAR AI HLDGS INC</t>
  </si>
  <si>
    <t>1,023</t>
  </si>
  <si>
    <t>BIGCOMMERCE HLDGS INC</t>
  </si>
  <si>
    <t>1,372,180</t>
  </si>
  <si>
    <t>157,000</t>
  </si>
  <si>
    <t>BILL COM HLDGS INC</t>
  </si>
  <si>
    <t>63,960</t>
  </si>
  <si>
    <t>587</t>
  </si>
  <si>
    <t>BIO RAD LABS INC</t>
  </si>
  <si>
    <t>2,952,260</t>
  </si>
  <si>
    <t>7,021</t>
  </si>
  <si>
    <t>4,213,122</t>
  </si>
  <si>
    <t>50,834</t>
  </si>
  <si>
    <t>2,329,174</t>
  </si>
  <si>
    <t>8,411</t>
  </si>
  <si>
    <t>BIOMARIN PHARMACEUTICAL INC</t>
  </si>
  <si>
    <t>3,518,660</t>
  </si>
  <si>
    <t>34,000</t>
  </si>
  <si>
    <t>BIOTE CORP</t>
  </si>
  <si>
    <t>11,439</t>
  </si>
  <si>
    <t>37,159</t>
  </si>
  <si>
    <t>BIOXCEL THERAPEUTICS INC</t>
  </si>
  <si>
    <t>BIRD GLOBAL INC</t>
  </si>
  <si>
    <t>BLACK KNIGHT INC</t>
  </si>
  <si>
    <t>2,840,500</t>
  </si>
  <si>
    <t>46,000</t>
  </si>
  <si>
    <t>500,293</t>
  </si>
  <si>
    <t>706</t>
  </si>
  <si>
    <t>2,109,000</t>
  </si>
  <si>
    <t>200,000</t>
  </si>
  <si>
    <t>BLINK CHARGING CO</t>
  </si>
  <si>
    <t>452,172</t>
  </si>
  <si>
    <t>41,219</t>
  </si>
  <si>
    <t>534,140</t>
  </si>
  <si>
    <t>8,500</t>
  </si>
  <si>
    <t>BLOOM ENERGY CORP</t>
  </si>
  <si>
    <t>7,551,501</t>
  </si>
  <si>
    <t>394,953</t>
  </si>
  <si>
    <t>BLUCORA INC</t>
  </si>
  <si>
    <t>5,261,733</t>
  </si>
  <si>
    <t>206,100</t>
  </si>
  <si>
    <t>BLUEROCK HOMES TRUST INC</t>
  </si>
  <si>
    <t>386,244</t>
  </si>
  <si>
    <t>18,125</t>
  </si>
  <si>
    <t>BOK FINL CORP</t>
  </si>
  <si>
    <t>429,794</t>
  </si>
  <si>
    <t>4,141</t>
  </si>
  <si>
    <t>491,728</t>
  </si>
  <si>
    <t>244</t>
  </si>
  <si>
    <t>6,500,979</t>
  </si>
  <si>
    <t>161,515</t>
  </si>
  <si>
    <t>1,174,080</t>
  </si>
  <si>
    <t>3,563</t>
  </si>
  <si>
    <t>BOSTON PROPERTIES INC</t>
  </si>
  <si>
    <t>7,754,737</t>
  </si>
  <si>
    <t>114,749</t>
  </si>
  <si>
    <t>209,450</t>
  </si>
  <si>
    <t>3,841</t>
  </si>
  <si>
    <t>BRADY CORP</t>
  </si>
  <si>
    <t>188,400</t>
  </si>
  <si>
    <t>4,000</t>
  </si>
  <si>
    <t>BRC INC</t>
  </si>
  <si>
    <t>68,957</t>
  </si>
  <si>
    <t>11,286</t>
  </si>
  <si>
    <t>BREAD FINANCIAL HOLDINGS INC</t>
  </si>
  <si>
    <t>18,510,191</t>
  </si>
  <si>
    <t>491,508</t>
  </si>
  <si>
    <t>345,252</t>
  </si>
  <si>
    <t>6,734</t>
  </si>
  <si>
    <t>BRIGHTSPIRE CAPITAL INC</t>
  </si>
  <si>
    <t>978,110</t>
  </si>
  <si>
    <t>177,243</t>
  </si>
  <si>
    <t>3,300</t>
  </si>
  <si>
    <t>52,523,500</t>
  </si>
  <si>
    <t>730,000</t>
  </si>
  <si>
    <t>12,109,638</t>
  </si>
  <si>
    <t>21,658</t>
  </si>
  <si>
    <t>BROOKFIELD INFRAST PARTNERS</t>
  </si>
  <si>
    <t>10,365,870</t>
  </si>
  <si>
    <t>335,000</t>
  </si>
  <si>
    <t>1,936,753</t>
  </si>
  <si>
    <t>70,434</t>
  </si>
  <si>
    <t>BROOKFIELD RENEWABLE PARTNER</t>
  </si>
  <si>
    <t>5,507,978</t>
  </si>
  <si>
    <t>217,363</t>
  </si>
  <si>
    <t>BROOKLINE BANCORP INC DEL</t>
  </si>
  <si>
    <t>1,364,060</t>
  </si>
  <si>
    <t>96,400</t>
  </si>
  <si>
    <t>BROWN &amp; BROWN INC</t>
  </si>
  <si>
    <t>11,686,883</t>
  </si>
  <si>
    <t>205,141</t>
  </si>
  <si>
    <t>BROWN FORMAN CORP</t>
  </si>
  <si>
    <t>208,074</t>
  </si>
  <si>
    <t>3,168</t>
  </si>
  <si>
    <t>64,905</t>
  </si>
  <si>
    <t>987</t>
  </si>
  <si>
    <t>BRUKER CORP</t>
  </si>
  <si>
    <t>273,673</t>
  </si>
  <si>
    <t>4,004</t>
  </si>
  <si>
    <t>BRUNSWICK CORP</t>
  </si>
  <si>
    <t>426,858</t>
  </si>
  <si>
    <t>5,922</t>
  </si>
  <si>
    <t>BUCKLE INC</t>
  </si>
  <si>
    <t>1,015,840</t>
  </si>
  <si>
    <t>22,400</t>
  </si>
  <si>
    <t>65</t>
  </si>
  <si>
    <t>BURLINGTON STORES INC</t>
  </si>
  <si>
    <t>263,588</t>
  </si>
  <si>
    <t>BUTTERFLY NETWORK INC</t>
  </si>
  <si>
    <t>87</t>
  </si>
  <si>
    <t>333</t>
  </si>
  <si>
    <t>BYLINE BANCORP INC</t>
  </si>
  <si>
    <t>1,844,491</t>
  </si>
  <si>
    <t>80,300</t>
  </si>
  <si>
    <t>5,030,306</t>
  </si>
  <si>
    <t>54,940</t>
  </si>
  <si>
    <t>214,982</t>
  </si>
  <si>
    <t>302</t>
  </si>
  <si>
    <t>83,564</t>
  </si>
  <si>
    <t>278</t>
  </si>
  <si>
    <t>CADENCE BANK</t>
  </si>
  <si>
    <t>1,048,050</t>
  </si>
  <si>
    <t>42,500</t>
  </si>
  <si>
    <t>13,251,515</t>
  </si>
  <si>
    <t>82,492</t>
  </si>
  <si>
    <t>CAESARS ENTERTAINMENT INC NE</t>
  </si>
  <si>
    <t>33,630,189</t>
  </si>
  <si>
    <t>808,418</t>
  </si>
  <si>
    <t>CAL MAINE FOODS INC</t>
  </si>
  <si>
    <t>12,474,495</t>
  </si>
  <si>
    <t>229,100</t>
  </si>
  <si>
    <t>CAMDEN PPTY TR</t>
  </si>
  <si>
    <t>460,722</t>
  </si>
  <si>
    <t>4,118</t>
  </si>
  <si>
    <t>CAMECO CORP</t>
  </si>
  <si>
    <t>21,375,130</t>
  </si>
  <si>
    <t>944,016</t>
  </si>
  <si>
    <t>204,953,106</t>
  </si>
  <si>
    <t>5,072,000</t>
  </si>
  <si>
    <t>1,527,450</t>
  </si>
  <si>
    <t>37,800</t>
  </si>
  <si>
    <t>330,072,672</t>
  </si>
  <si>
    <t>5,950,000</t>
  </si>
  <si>
    <t>34,413,162</t>
  </si>
  <si>
    <t>290,000</t>
  </si>
  <si>
    <t>20,482,036</t>
  </si>
  <si>
    <t>275,001</t>
  </si>
  <si>
    <t>CANADIAN SOLAR INC</t>
  </si>
  <si>
    <t>1,185,355</t>
  </si>
  <si>
    <t>38,361</t>
  </si>
  <si>
    <t>CANNAE HLDGS INC</t>
  </si>
  <si>
    <t>2,312,800</t>
  </si>
  <si>
    <t>112,000</t>
  </si>
  <si>
    <t>CAPITAL ONE FINL CORP</t>
  </si>
  <si>
    <t>531,731</t>
  </si>
  <si>
    <t>5,720</t>
  </si>
  <si>
    <t>CAPITOL FED FINL INC</t>
  </si>
  <si>
    <t>1,025,890</t>
  </si>
  <si>
    <t>118,600</t>
  </si>
  <si>
    <t>CARLISLE COS INC</t>
  </si>
  <si>
    <t>3,084,187</t>
  </si>
  <si>
    <t>13,088</t>
  </si>
  <si>
    <t>CARLYLE GROUP INC</t>
  </si>
  <si>
    <t>39,012,816</t>
  </si>
  <si>
    <t>1,307,400</t>
  </si>
  <si>
    <t>CARMAX INC</t>
  </si>
  <si>
    <t>4,572,778</t>
  </si>
  <si>
    <t>75,099</t>
  </si>
  <si>
    <t>CARNEY TECHNOLOGY ACQU CORP</t>
  </si>
  <si>
    <t>5,345</t>
  </si>
  <si>
    <t>76,308</t>
  </si>
  <si>
    <t>CARNIVAL CORP</t>
  </si>
  <si>
    <t>304,184</t>
  </si>
  <si>
    <t>37,740</t>
  </si>
  <si>
    <t>CARRIER GLOBAL CORPORATION</t>
  </si>
  <si>
    <t>124</t>
  </si>
  <si>
    <t>139,321</t>
  </si>
  <si>
    <t>621</t>
  </si>
  <si>
    <t>CATALENT INC</t>
  </si>
  <si>
    <t>345,497</t>
  </si>
  <si>
    <t>7,676</t>
  </si>
  <si>
    <t>CATALYST PARTNRS ACQUISITN C</t>
  </si>
  <si>
    <t>466,452</t>
  </si>
  <si>
    <t>46,275</t>
  </si>
  <si>
    <t>30</t>
  </si>
  <si>
    <t>9,255</t>
  </si>
  <si>
    <t>CATALYST PHARMACEUTICALS INC</t>
  </si>
  <si>
    <t>4,456,560</t>
  </si>
  <si>
    <t>239,600</t>
  </si>
  <si>
    <t>CATERPILLAR INC</t>
  </si>
  <si>
    <t>34,551,260</t>
  </si>
  <si>
    <t>144,228</t>
  </si>
  <si>
    <t>CBOE GLOBAL MKTS INC</t>
  </si>
  <si>
    <t>1,454,699</t>
  </si>
  <si>
    <t>11,594</t>
  </si>
  <si>
    <t>1,111,000</t>
  </si>
  <si>
    <t>110,000</t>
  </si>
  <si>
    <t>1,109</t>
  </si>
  <si>
    <t>488,952</t>
  </si>
  <si>
    <t>2,738</t>
  </si>
  <si>
    <t>100,195</t>
  </si>
  <si>
    <t>CELLEBRITE DI LTD</t>
  </si>
  <si>
    <t>82,460</t>
  </si>
  <si>
    <t>133,000</t>
  </si>
  <si>
    <t>2,392,920</t>
  </si>
  <si>
    <t>23,000</t>
  </si>
  <si>
    <t>CELULARITY INC</t>
  </si>
  <si>
    <t>23,100</t>
  </si>
  <si>
    <t>350,000</t>
  </si>
  <si>
    <t>5,158,429</t>
  </si>
  <si>
    <t>62,900</t>
  </si>
  <si>
    <t>CENTRAL GARDEN &amp; PET CO</t>
  </si>
  <si>
    <t>424,046</t>
  </si>
  <si>
    <t>11,323</t>
  </si>
  <si>
    <t>CENTRAL PAC FINL CORP</t>
  </si>
  <si>
    <t>1,896,180</t>
  </si>
  <si>
    <t>93,500</t>
  </si>
  <si>
    <t>13,535,650</t>
  </si>
  <si>
    <t>211,000</t>
  </si>
  <si>
    <t>CHARGEPOINT HOLDINGS INC</t>
  </si>
  <si>
    <t>3,224,495</t>
  </si>
  <si>
    <t>338,352</t>
  </si>
  <si>
    <t>CHARLES RIV LABS INTL INC</t>
  </si>
  <si>
    <t>449,746</t>
  </si>
  <si>
    <t>2,064</t>
  </si>
  <si>
    <t>CHART INDS INC</t>
  </si>
  <si>
    <t>1,541,893</t>
  </si>
  <si>
    <t>13,381</t>
  </si>
  <si>
    <t>48,823,279</t>
  </si>
  <si>
    <t>143,979</t>
  </si>
  <si>
    <t>161,806</t>
  </si>
  <si>
    <t>317</t>
  </si>
  <si>
    <t>1,424,620</t>
  </si>
  <si>
    <t>9,500</t>
  </si>
  <si>
    <t>4,916,677</t>
  </si>
  <si>
    <t>52,100</t>
  </si>
  <si>
    <t>46,883,506</t>
  </si>
  <si>
    <t>261,204</t>
  </si>
  <si>
    <t>CHINDATA GROUP HLDGS LTD</t>
  </si>
  <si>
    <t>1,995,688</t>
  </si>
  <si>
    <t>250,400</t>
  </si>
  <si>
    <t>1,978,561</t>
  </si>
  <si>
    <t>1,426</t>
  </si>
  <si>
    <t>31,987,000</t>
  </si>
  <si>
    <t>145,000</t>
  </si>
  <si>
    <t>CHURCHILL CAPITAL CORP V</t>
  </si>
  <si>
    <t>15,156</t>
  </si>
  <si>
    <t>187,811</t>
  </si>
  <si>
    <t>20</t>
  </si>
  <si>
    <t>999,500</t>
  </si>
  <si>
    <t>1,200</t>
  </si>
  <si>
    <t>2,492,500</t>
  </si>
  <si>
    <t>2,470</t>
  </si>
  <si>
    <t>7,926,834</t>
  </si>
  <si>
    <t>17,552</t>
  </si>
  <si>
    <t>75,299</t>
  </si>
  <si>
    <t>1,011</t>
  </si>
  <si>
    <t>18,763,205</t>
  </si>
  <si>
    <t>393,854</t>
  </si>
  <si>
    <t>CITIGROUP INC</t>
  </si>
  <si>
    <t>186,302,415</t>
  </si>
  <si>
    <t>4,119,001</t>
  </si>
  <si>
    <t>CITIZENS FINL GROUP INC</t>
  </si>
  <si>
    <t>2,624,207</t>
  </si>
  <si>
    <t>66,655</t>
  </si>
  <si>
    <t>CLEAN ENERGY FUELS CORP</t>
  </si>
  <si>
    <t>1,362,400</t>
  </si>
  <si>
    <t>262,000</t>
  </si>
  <si>
    <t>CLEAR CHANNEL OUTDOOR HLDGS</t>
  </si>
  <si>
    <t>1,428,000</t>
  </si>
  <si>
    <t>1,360,000</t>
  </si>
  <si>
    <t>CLEARWAY ENERGY INC</t>
  </si>
  <si>
    <t>9,488,273</t>
  </si>
  <si>
    <t>297,718</t>
  </si>
  <si>
    <t>2,179,971</t>
  </si>
  <si>
    <t>72,860</t>
  </si>
  <si>
    <t>CLEVELAND-CLIFFS INC NEW</t>
  </si>
  <si>
    <t>527,071</t>
  </si>
  <si>
    <t>32,717</t>
  </si>
  <si>
    <t>227,335</t>
  </si>
  <si>
    <t>1,620</t>
  </si>
  <si>
    <t>CME GROUP INC</t>
  </si>
  <si>
    <t>7,786,817</t>
  </si>
  <si>
    <t>46,306</t>
  </si>
  <si>
    <t>CNA FINL CORP</t>
  </si>
  <si>
    <t>6,381,405</t>
  </si>
  <si>
    <t>150,932</t>
  </si>
  <si>
    <t>CNH INDL N V</t>
  </si>
  <si>
    <t>3,292,300</t>
  </si>
  <si>
    <t>205,000</t>
  </si>
  <si>
    <t>842,000</t>
  </si>
  <si>
    <t>COASTAL FINL CORP WA</t>
  </si>
  <si>
    <t>1,762,992</t>
  </si>
  <si>
    <t>37,100</t>
  </si>
  <si>
    <t>COCA COLA CO</t>
  </si>
  <si>
    <t>38,120,137</t>
  </si>
  <si>
    <t>599,279</t>
  </si>
  <si>
    <t>COCA-COLA EUROPACIFIC PARTNE</t>
  </si>
  <si>
    <t>8,602,260</t>
  </si>
  <si>
    <t>155,500</t>
  </si>
  <si>
    <t>COCA-COLA FEMSA SAB DE CV</t>
  </si>
  <si>
    <t>4,765,176</t>
  </si>
  <si>
    <t>70,200</t>
  </si>
  <si>
    <t>4,904,672</t>
  </si>
  <si>
    <t>85,761</t>
  </si>
  <si>
    <t>5,402,236</t>
  </si>
  <si>
    <t>68,565</t>
  </si>
  <si>
    <t>1,134,645</t>
  </si>
  <si>
    <t>16,973</t>
  </si>
  <si>
    <t>COMMUNITY BK SYS INC</t>
  </si>
  <si>
    <t>1,384,900</t>
  </si>
  <si>
    <t>COMMUNITY HEALTH SYS INC NEW</t>
  </si>
  <si>
    <t>5,199,120</t>
  </si>
  <si>
    <t>1,203,500</t>
  </si>
  <si>
    <t>COMMUNITY TR BANCORP INC</t>
  </si>
  <si>
    <t>496,044</t>
  </si>
  <si>
    <t>10,800</t>
  </si>
  <si>
    <t>10,278</t>
  </si>
  <si>
    <t>91,437</t>
  </si>
  <si>
    <t>CONAGRA BRANDS INC</t>
  </si>
  <si>
    <t>98,646</t>
  </si>
  <si>
    <t>2,549</t>
  </si>
  <si>
    <t>CONFLUENT INC</t>
  </si>
  <si>
    <t>1,723,600</t>
  </si>
  <si>
    <t>77,500</t>
  </si>
  <si>
    <t>CONNECTONE BANCORP INC</t>
  </si>
  <si>
    <t>3,529,818</t>
  </si>
  <si>
    <t>145,800</t>
  </si>
  <si>
    <t>4,473,026</t>
  </si>
  <si>
    <t>37,907</t>
  </si>
  <si>
    <t>CONSOL ENERGY INC NEW</t>
  </si>
  <si>
    <t>15,970,500</t>
  </si>
  <si>
    <t>245,700</t>
  </si>
  <si>
    <t>11,997,909</t>
  </si>
  <si>
    <t>125,883</t>
  </si>
  <si>
    <t>CONSTELLATION BRANDS INC</t>
  </si>
  <si>
    <t>79,027</t>
  </si>
  <si>
    <t>341</t>
  </si>
  <si>
    <t>CONSTELLATION ENERGY CORP</t>
  </si>
  <si>
    <t>4,091,440</t>
  </si>
  <si>
    <t>47,459</t>
  </si>
  <si>
    <t>CONSTELLIUM SE</t>
  </si>
  <si>
    <t>9,883,965</t>
  </si>
  <si>
    <t>835,500</t>
  </si>
  <si>
    <t>CONX CORP</t>
  </si>
  <si>
    <t>CONYERS PARK III ACQSITN COR</t>
  </si>
  <si>
    <t>4,944,980</t>
  </si>
  <si>
    <t>24,833</t>
  </si>
  <si>
    <t>COPA HOLDINGS SA</t>
  </si>
  <si>
    <t>5,336,686</t>
  </si>
  <si>
    <t>64,166</t>
  </si>
  <si>
    <t>COPART INC</t>
  </si>
  <si>
    <t>17,175,608</t>
  </si>
  <si>
    <t>282,076</t>
  </si>
  <si>
    <t>CORCEPT THERAPEUTICS INC</t>
  </si>
  <si>
    <t>1,076,430</t>
  </si>
  <si>
    <t>53,000</t>
  </si>
  <si>
    <t>COREBRIDGE FINL INC</t>
  </si>
  <si>
    <t>1,538,602</t>
  </si>
  <si>
    <t>76,700</t>
  </si>
  <si>
    <t>2,508</t>
  </si>
  <si>
    <t>83,333</t>
  </si>
  <si>
    <t>6,468,680</t>
  </si>
  <si>
    <t>202,526</t>
  </si>
  <si>
    <t>CORSAIR PARTNERING CORP</t>
  </si>
  <si>
    <t>10,024,990</t>
  </si>
  <si>
    <t>109,433</t>
  </si>
  <si>
    <t>11,123,997</t>
  </si>
  <si>
    <t>189,248</t>
  </si>
  <si>
    <t>COSTAR GROUP INC</t>
  </si>
  <si>
    <t>6,786,652</t>
  </si>
  <si>
    <t>87,819</t>
  </si>
  <si>
    <t>COSTCO WHSL CORP NEW</t>
  </si>
  <si>
    <t>54,487,840</t>
  </si>
  <si>
    <t>119,360</t>
  </si>
  <si>
    <t>89,091</t>
  </si>
  <si>
    <t>3,626</t>
  </si>
  <si>
    <t>COWEN INC</t>
  </si>
  <si>
    <t>5,820,034</t>
  </si>
  <si>
    <t>150,700</t>
  </si>
  <si>
    <t>CREDICORP LTD</t>
  </si>
  <si>
    <t>23,347,086</t>
  </si>
  <si>
    <t>172,100</t>
  </si>
  <si>
    <t>CRESCENT PT ENERGY CORP</t>
  </si>
  <si>
    <t>7,305,224</t>
  </si>
  <si>
    <t>1,025,000</t>
  </si>
  <si>
    <t>CRISPR THERAPEUTICS AG</t>
  </si>
  <si>
    <t>1,504,050</t>
  </si>
  <si>
    <t>37,000</t>
  </si>
  <si>
    <t>21,127,913</t>
  </si>
  <si>
    <t>200,664</t>
  </si>
  <si>
    <t>CROWN CASTLE INC</t>
  </si>
  <si>
    <t>7,732,294</t>
  </si>
  <si>
    <t>57,006</t>
  </si>
  <si>
    <t>CROWN HLDGS INC</t>
  </si>
  <si>
    <t>5,146,346</t>
  </si>
  <si>
    <t>62,600</t>
  </si>
  <si>
    <t>2,021,980</t>
  </si>
  <si>
    <t>28,509,748</t>
  </si>
  <si>
    <t>920,263</t>
  </si>
  <si>
    <t>CUBESMART</t>
  </si>
  <si>
    <t>1,429,237</t>
  </si>
  <si>
    <t>35,509</t>
  </si>
  <si>
    <t>121,132</t>
  </si>
  <si>
    <t>906</t>
  </si>
  <si>
    <t>115,945,457</t>
  </si>
  <si>
    <t>478,540</t>
  </si>
  <si>
    <t>CUSTOM TRUCK ONE SOURCE INC</t>
  </si>
  <si>
    <t>93,441</t>
  </si>
  <si>
    <t>239,592</t>
  </si>
  <si>
    <t>CUSTOMERS BANCORP INC</t>
  </si>
  <si>
    <t>2,357,888</t>
  </si>
  <si>
    <t>83,200</t>
  </si>
  <si>
    <t>93</t>
  </si>
  <si>
    <t>CYTOKINETICS INC</t>
  </si>
  <si>
    <t>3,147,834</t>
  </si>
  <si>
    <t>68,700</t>
  </si>
  <si>
    <t>D R HORTON INC</t>
  </si>
  <si>
    <t>541,615</t>
  </si>
  <si>
    <t>6,076</t>
  </si>
  <si>
    <t>DADA NEXUS LTD</t>
  </si>
  <si>
    <t>2,256,886</t>
  </si>
  <si>
    <t>323,800</t>
  </si>
  <si>
    <t>12,367,776</t>
  </si>
  <si>
    <t>46,597</t>
  </si>
  <si>
    <t>DAQO NEW ENERGY CORP</t>
  </si>
  <si>
    <t>10,652,499</t>
  </si>
  <si>
    <t>275,900</t>
  </si>
  <si>
    <t>3,369,719</t>
  </si>
  <si>
    <t>24,360</t>
  </si>
  <si>
    <t>DARLING INGREDIENTS INC</t>
  </si>
  <si>
    <t>1,863,429</t>
  </si>
  <si>
    <t>29,772</t>
  </si>
  <si>
    <t>DAY ONE BIOPHARMACEUTICALS I</t>
  </si>
  <si>
    <t>1,162,080</t>
  </si>
  <si>
    <t>54,000</t>
  </si>
  <si>
    <t>111,125</t>
  </si>
  <si>
    <t>175,000</t>
  </si>
  <si>
    <t>DECIPHERA PHARMACEUTICALS IN</t>
  </si>
  <si>
    <t>1,442,320</t>
  </si>
  <si>
    <t>88,000</t>
  </si>
  <si>
    <t>DECKERS OUTDOOR CORP</t>
  </si>
  <si>
    <t>6,283,577</t>
  </si>
  <si>
    <t>15,742</t>
  </si>
  <si>
    <t>9,383,700</t>
  </si>
  <si>
    <t>930,000</t>
  </si>
  <si>
    <t>DEERE &amp; CO</t>
  </si>
  <si>
    <t>7,734,402</t>
  </si>
  <si>
    <t>18,039</t>
  </si>
  <si>
    <t>DEFINITIVE HEALTHCARE CORP</t>
  </si>
  <si>
    <t>271,376</t>
  </si>
  <si>
    <t>24,693</t>
  </si>
  <si>
    <t>DELEK US HLDGS INC NEW</t>
  </si>
  <si>
    <t>4,768,200</t>
  </si>
  <si>
    <t>176,600</t>
  </si>
  <si>
    <t>69,299</t>
  </si>
  <si>
    <t>1,723</t>
  </si>
  <si>
    <t>555,531</t>
  </si>
  <si>
    <t>16,906</t>
  </si>
  <si>
    <t>DENBURY INC</t>
  </si>
  <si>
    <t>101,334,790</t>
  </si>
  <si>
    <t>1,164,500</t>
  </si>
  <si>
    <t>DEVON ENERGY CORP NEW</t>
  </si>
  <si>
    <t>1,476</t>
  </si>
  <si>
    <t>24</t>
  </si>
  <si>
    <t>DEXCOM INC</t>
  </si>
  <si>
    <t>40,265,539</t>
  </si>
  <si>
    <t>355,577</t>
  </si>
  <si>
    <t>DHT HOLDINGS INC</t>
  </si>
  <si>
    <t>27,446,304</t>
  </si>
  <si>
    <t>3,090,800</t>
  </si>
  <si>
    <t>4,795,471</t>
  </si>
  <si>
    <t>476,687</t>
  </si>
  <si>
    <t>12,513</t>
  </si>
  <si>
    <t>119,171</t>
  </si>
  <si>
    <t>DIGITAL RLTY TR INC</t>
  </si>
  <si>
    <t>456,028</t>
  </si>
  <si>
    <t>4,548</t>
  </si>
  <si>
    <t>DIGITAL TURBINE INC</t>
  </si>
  <si>
    <t>4,465,320</t>
  </si>
  <si>
    <t>293,000</t>
  </si>
  <si>
    <t>DIME CMNTY BANCSHARES INC</t>
  </si>
  <si>
    <t>566,574</t>
  </si>
  <si>
    <t>17,800</t>
  </si>
  <si>
    <t>DIREXION SHS ETF TR</t>
  </si>
  <si>
    <t>2,178,640</t>
  </si>
  <si>
    <t>113,000</t>
  </si>
  <si>
    <t>574,290</t>
  </si>
  <si>
    <t>9,000</t>
  </si>
  <si>
    <t>DISCOVER FINL SVCS</t>
  </si>
  <si>
    <t>443,366</t>
  </si>
  <si>
    <t>4,532</t>
  </si>
  <si>
    <t>DISH NETWORK CORPORATION</t>
  </si>
  <si>
    <t>876,784</t>
  </si>
  <si>
    <t>62,449</t>
  </si>
  <si>
    <t>DISNEY WALT CO</t>
  </si>
  <si>
    <t>5,385,170</t>
  </si>
  <si>
    <t>61,984</t>
  </si>
  <si>
    <t>DOLBY LABORATORIES INC</t>
  </si>
  <si>
    <t>207,247</t>
  </si>
  <si>
    <t>2,938</t>
  </si>
  <si>
    <t>DOLLAR GEN CORP NEW</t>
  </si>
  <si>
    <t>2,118,489</t>
  </si>
  <si>
    <t>8,603</t>
  </si>
  <si>
    <t>DOLLAR TREE INC</t>
  </si>
  <si>
    <t>80,931,968</t>
  </si>
  <si>
    <t>572,200</t>
  </si>
  <si>
    <t>DOMA HOLDINGS INC</t>
  </si>
  <si>
    <t>2,710</t>
  </si>
  <si>
    <t>158,499</t>
  </si>
  <si>
    <t>0</t>
  </si>
  <si>
    <t>1,810,105</t>
  </si>
  <si>
    <t>29,519</t>
  </si>
  <si>
    <t>DOMINOS PIZZA INC</t>
  </si>
  <si>
    <t>11,191,838</t>
  </si>
  <si>
    <t>32,309</t>
  </si>
  <si>
    <t>DONALDSON INC</t>
  </si>
  <si>
    <t>124,039</t>
  </si>
  <si>
    <t>2,107</t>
  </si>
  <si>
    <t>24,410,000</t>
  </si>
  <si>
    <t>149,775</t>
  </si>
  <si>
    <t>9,552</t>
  </si>
  <si>
    <t>DOVER CORP</t>
  </si>
  <si>
    <t>484,768</t>
  </si>
  <si>
    <t>3,580</t>
  </si>
  <si>
    <t>DOXIMITY INC</t>
  </si>
  <si>
    <t>109,775</t>
  </si>
  <si>
    <t>3,271</t>
  </si>
  <si>
    <t>DRAGONEER GROWTH OPT CORP II</t>
  </si>
  <si>
    <t>5,910,000</t>
  </si>
  <si>
    <t>600,000</t>
  </si>
  <si>
    <t>1,232,981</t>
  </si>
  <si>
    <t>55,093</t>
  </si>
  <si>
    <t>637,093</t>
  </si>
  <si>
    <t>11,529</t>
  </si>
  <si>
    <t>DUCKHORN PORTFOLIO INC</t>
  </si>
  <si>
    <t>1,657,000</t>
  </si>
  <si>
    <t>DUKE ENERGY CORP NEW</t>
  </si>
  <si>
    <t>523,395</t>
  </si>
  <si>
    <t>5,082</t>
  </si>
  <si>
    <t>DUN &amp; BRADSTREET HLDGS INC</t>
  </si>
  <si>
    <t>575,815</t>
  </si>
  <si>
    <t>46,967</t>
  </si>
  <si>
    <t>677,104</t>
  </si>
  <si>
    <t>9,866</t>
  </si>
  <si>
    <t>767,254</t>
  </si>
  <si>
    <t>28,953</t>
  </si>
  <si>
    <t>148,106</t>
  </si>
  <si>
    <t>3,867</t>
  </si>
  <si>
    <t>E L F BEAUTY INC</t>
  </si>
  <si>
    <t>5,059,950</t>
  </si>
  <si>
    <t>91,500</t>
  </si>
  <si>
    <t>E2OPEN PARENT HOLDINGS INC</t>
  </si>
  <si>
    <t>10,363,485</t>
  </si>
  <si>
    <t>1,765,500</t>
  </si>
  <si>
    <t>EAGLE BANCORP INC MD</t>
  </si>
  <si>
    <t>2,802,852</t>
  </si>
  <si>
    <t>63,600</t>
  </si>
  <si>
    <t>3,653,375</t>
  </si>
  <si>
    <t>27,500</t>
  </si>
  <si>
    <t>26,250</t>
  </si>
  <si>
    <t>2,047,249</t>
  </si>
  <si>
    <t>31,066</t>
  </si>
  <si>
    <t>EASTGROUP PPTYS INC</t>
  </si>
  <si>
    <t>115,043</t>
  </si>
  <si>
    <t>777</t>
  </si>
  <si>
    <t>68,247</t>
  </si>
  <si>
    <t>838</t>
  </si>
  <si>
    <t>EATON CORP PLC</t>
  </si>
  <si>
    <t>3,110,435</t>
  </si>
  <si>
    <t>19,818</t>
  </si>
  <si>
    <t>96,915</t>
  </si>
  <si>
    <t>2,337</t>
  </si>
  <si>
    <t>7,357</t>
  </si>
  <si>
    <t>ECOLAB INC</t>
  </si>
  <si>
    <t>17,541,290</t>
  </si>
  <si>
    <t>120,509</t>
  </si>
  <si>
    <t>11,639,279</t>
  </si>
  <si>
    <t>182,950</t>
  </si>
  <si>
    <t>7,821,142</t>
  </si>
  <si>
    <t>104,827</t>
  </si>
  <si>
    <t>461,342</t>
  </si>
  <si>
    <t>37,753</t>
  </si>
  <si>
    <t>ELASTIC N V</t>
  </si>
  <si>
    <t>626,085</t>
  </si>
  <si>
    <t>12,157</t>
  </si>
  <si>
    <t>ELEMENT SOLUTIONS INC</t>
  </si>
  <si>
    <t>587,883</t>
  </si>
  <si>
    <t>32,319</t>
  </si>
  <si>
    <t>70,277</t>
  </si>
  <si>
    <t>137</t>
  </si>
  <si>
    <t>2,520,000</t>
  </si>
  <si>
    <t>4,950</t>
  </si>
  <si>
    <t>500,738</t>
  </si>
  <si>
    <t>152,200</t>
  </si>
  <si>
    <t>41,790</t>
  </si>
  <si>
    <t>2,100,000</t>
  </si>
  <si>
    <t>992,337</t>
  </si>
  <si>
    <t>513,345</t>
  </si>
  <si>
    <t>5,344</t>
  </si>
  <si>
    <t>EMPLOYERS HLDGS INC</t>
  </si>
  <si>
    <t>1,444,855</t>
  </si>
  <si>
    <t>33,500</t>
  </si>
  <si>
    <t>51,889,243</t>
  </si>
  <si>
    <t>1,329,000</t>
  </si>
  <si>
    <t>5,041,983</t>
  </si>
  <si>
    <t>84,300</t>
  </si>
  <si>
    <t>ENDAVA PLC</t>
  </si>
  <si>
    <t>3,511,350</t>
  </si>
  <si>
    <t>45,900</t>
  </si>
  <si>
    <t>ENDEAVOR GROUP HLDGS INC</t>
  </si>
  <si>
    <t>15,228,024</t>
  </si>
  <si>
    <t>675,600</t>
  </si>
  <si>
    <t>ENERGY RECOVERY INC</t>
  </si>
  <si>
    <t>512,250</t>
  </si>
  <si>
    <t>ENERSYS</t>
  </si>
  <si>
    <t>2,443,144</t>
  </si>
  <si>
    <t>33,087</t>
  </si>
  <si>
    <t>ENGAGESMART INC</t>
  </si>
  <si>
    <t>792,000</t>
  </si>
  <si>
    <t>45,000</t>
  </si>
  <si>
    <t>ENHABIT INC</t>
  </si>
  <si>
    <t>309,589</t>
  </si>
  <si>
    <t>23,525</t>
  </si>
  <si>
    <t>ENLINK MIDSTREAM LLC</t>
  </si>
  <si>
    <t>3,025,800</t>
  </si>
  <si>
    <t>246,000</t>
  </si>
  <si>
    <t>ENOVA INTL INC</t>
  </si>
  <si>
    <t>5,782,359</t>
  </si>
  <si>
    <t>ENOVIS CORPORATION</t>
  </si>
  <si>
    <t>252,026</t>
  </si>
  <si>
    <t>4,709</t>
  </si>
  <si>
    <t>ENPHASE ENERGY INC</t>
  </si>
  <si>
    <t>33,772,861</t>
  </si>
  <si>
    <t>127,464</t>
  </si>
  <si>
    <t>ENTEGRIS INC</t>
  </si>
  <si>
    <t>19,408,081</t>
  </si>
  <si>
    <t>295,900</t>
  </si>
  <si>
    <t>ENTERGY CORP NEW</t>
  </si>
  <si>
    <t>4,412,475</t>
  </si>
  <si>
    <t>39,222</t>
  </si>
  <si>
    <t>ENTERPRISE 4.0 TEC ACQSTN CO</t>
  </si>
  <si>
    <t>5,145,000</t>
  </si>
  <si>
    <t>4,687</t>
  </si>
  <si>
    <t>ENTERPRISE PRODS PARTNERS L</t>
  </si>
  <si>
    <t>3,618,000</t>
  </si>
  <si>
    <t>ENVESTNET INC</t>
  </si>
  <si>
    <t>5,084,080</t>
  </si>
  <si>
    <t>82,400</t>
  </si>
  <si>
    <t>1,352,583</t>
  </si>
  <si>
    <t>4,127</t>
  </si>
  <si>
    <t>289</t>
  </si>
  <si>
    <t>125,510</t>
  </si>
  <si>
    <t>5,206,437</t>
  </si>
  <si>
    <t>153,900</t>
  </si>
  <si>
    <t>12,012,595</t>
  </si>
  <si>
    <t>18,339</t>
  </si>
  <si>
    <t>EQUITY BANCSHARES INC</t>
  </si>
  <si>
    <t>300,564</t>
  </si>
  <si>
    <t>9,200</t>
  </si>
  <si>
    <t>7,525,900</t>
  </si>
  <si>
    <t>116,500</t>
  </si>
  <si>
    <t>EQUITY RESIDENTIAL</t>
  </si>
  <si>
    <t>440,376</t>
  </si>
  <si>
    <t>7,464</t>
  </si>
  <si>
    <t>248,720</t>
  </si>
  <si>
    <t>5,044,980</t>
  </si>
  <si>
    <t>19,383</t>
  </si>
  <si>
    <t>ESPERION THERAPEUTICS INC NE</t>
  </si>
  <si>
    <t>3,328,066</t>
  </si>
  <si>
    <t>534,200</t>
  </si>
  <si>
    <t>ESS TECH INC</t>
  </si>
  <si>
    <t>301,794</t>
  </si>
  <si>
    <t>124,195</t>
  </si>
  <si>
    <t>2,931,552</t>
  </si>
  <si>
    <t>75,400</t>
  </si>
  <si>
    <t>770,541</t>
  </si>
  <si>
    <t>3,636</t>
  </si>
  <si>
    <t>2,364,577</t>
  </si>
  <si>
    <t>19,741</t>
  </si>
  <si>
    <t>5,140,000</t>
  </si>
  <si>
    <t>EVENTBRITE INC</t>
  </si>
  <si>
    <t>10,263,790</t>
  </si>
  <si>
    <t>1,751,500</t>
  </si>
  <si>
    <t>EVERBRIDGE INC</t>
  </si>
  <si>
    <t>1,271,940</t>
  </si>
  <si>
    <t>43,000</t>
  </si>
  <si>
    <t>EVERCORE INC</t>
  </si>
  <si>
    <t>77,556</t>
  </si>
  <si>
    <t>711</t>
  </si>
  <si>
    <t>20,475,136</t>
  </si>
  <si>
    <t>61,808</t>
  </si>
  <si>
    <t>2,132,107</t>
  </si>
  <si>
    <t>33,886</t>
  </si>
  <si>
    <t>EVERSOURCE ENERGY</t>
  </si>
  <si>
    <t>95,661</t>
  </si>
  <si>
    <t>1,141</t>
  </si>
  <si>
    <t>EVGO INC</t>
  </si>
  <si>
    <t>745,024</t>
  </si>
  <si>
    <t>166,672</t>
  </si>
  <si>
    <t>EVO PMTS INC</t>
  </si>
  <si>
    <t>32,925,846</t>
  </si>
  <si>
    <t>972,986</t>
  </si>
  <si>
    <t>EVOQUA WATER TECHNOLOGIES CO</t>
  </si>
  <si>
    <t>2,486,999</t>
  </si>
  <si>
    <t>62,803</t>
  </si>
  <si>
    <t>125,722</t>
  </si>
  <si>
    <t>7,838</t>
  </si>
  <si>
    <t>EXLSERVICE HOLDINGS INC</t>
  </si>
  <si>
    <t>1,863,730</t>
  </si>
  <si>
    <t>11,000</t>
  </si>
  <si>
    <t>610,309</t>
  </si>
  <si>
    <t>6,967</t>
  </si>
  <si>
    <t>EXPONENT INC</t>
  </si>
  <si>
    <t>1,139,535</t>
  </si>
  <si>
    <t>11,500</t>
  </si>
  <si>
    <t>EXTRA SPACE STORAGE INC</t>
  </si>
  <si>
    <t>16,608,674</t>
  </si>
  <si>
    <t>112,846</t>
  </si>
  <si>
    <t>EXTREME NETWORKS</t>
  </si>
  <si>
    <t>23,663,972</t>
  </si>
  <si>
    <t>1,292,407</t>
  </si>
  <si>
    <t>40,038,679</t>
  </si>
  <si>
    <t>362,998</t>
  </si>
  <si>
    <t>FACTSET RESH SYS INC</t>
  </si>
  <si>
    <t>27,767,744</t>
  </si>
  <si>
    <t>69,210</t>
  </si>
  <si>
    <t>FARMLAND PARTNERS INC</t>
  </si>
  <si>
    <t>1,133,860</t>
  </si>
  <si>
    <t>91,000</t>
  </si>
  <si>
    <t>FASTLY INC</t>
  </si>
  <si>
    <t>1,756,534</t>
  </si>
  <si>
    <t>214,473</t>
  </si>
  <si>
    <t>FAT PROJECTS ACQUISITION COR</t>
  </si>
  <si>
    <t>4,867,200</t>
  </si>
  <si>
    <t>480,000</t>
  </si>
  <si>
    <t>FATHOM DIGITAL MFG CORP</t>
  </si>
  <si>
    <t>5,187</t>
  </si>
  <si>
    <t>FEDERAL RLTY INVT TR NEW</t>
  </si>
  <si>
    <t>532,481</t>
  </si>
  <si>
    <t>5,270</t>
  </si>
  <si>
    <t>15,141,270</t>
  </si>
  <si>
    <t>417,000</t>
  </si>
  <si>
    <t>FEDEX CORP</t>
  </si>
  <si>
    <t>11,084,800</t>
  </si>
  <si>
    <t>64,000</t>
  </si>
  <si>
    <t>46,801,142</t>
  </si>
  <si>
    <t>368,600</t>
  </si>
  <si>
    <t>FIDELITY NATL INFORMATION SV</t>
  </si>
  <si>
    <t>10,082,239</t>
  </si>
  <si>
    <t>148,596</t>
  </si>
  <si>
    <t>FIFTH THIRD BANCORP</t>
  </si>
  <si>
    <t>4,533,358</t>
  </si>
  <si>
    <t>138,170</t>
  </si>
  <si>
    <t>FIFTH WALL ACQUISITN CORP II</t>
  </si>
  <si>
    <t>5,022,500</t>
  </si>
  <si>
    <t>1,507,500</t>
  </si>
  <si>
    <t>191</t>
  </si>
  <si>
    <t>FINTECH EVOLUTION ACQUIS GRO</t>
  </si>
  <si>
    <t>3,030,000</t>
  </si>
  <si>
    <t>FIRST AMERN FINL CORP</t>
  </si>
  <si>
    <t>23,783,296</t>
  </si>
  <si>
    <t>454,400</t>
  </si>
  <si>
    <t>FIRST BANCSHARES INC MS</t>
  </si>
  <si>
    <t>2,250,303</t>
  </si>
  <si>
    <t>70,300</t>
  </si>
  <si>
    <t>FIRST COMWLTH FINL CORP PA</t>
  </si>
  <si>
    <t>3,798,443</t>
  </si>
  <si>
    <t>271,900</t>
  </si>
  <si>
    <t>FIRST FINL BANKSHARES INC</t>
  </si>
  <si>
    <t>1,032,000</t>
  </si>
  <si>
    <t>FIRST FNDTN INC</t>
  </si>
  <si>
    <t>1,163,596</t>
  </si>
  <si>
    <t>81,200</t>
  </si>
  <si>
    <t>FIRST HAWAIIAN INC</t>
  </si>
  <si>
    <t>265,296</t>
  </si>
  <si>
    <t>10,188</t>
  </si>
  <si>
    <t>13,145,940</t>
  </si>
  <si>
    <t>536,569</t>
  </si>
  <si>
    <t>FIRST INDL RLTY TR INC</t>
  </si>
  <si>
    <t>2,171,700</t>
  </si>
  <si>
    <t>FIRST REP BK SAN FRANCISCO C</t>
  </si>
  <si>
    <t>6,974,911</t>
  </si>
  <si>
    <t>57,223</t>
  </si>
  <si>
    <t>FIRST SOLAR INC</t>
  </si>
  <si>
    <t>18,894,361</t>
  </si>
  <si>
    <t>126,139</t>
  </si>
  <si>
    <t>FIRST TR EXCHANGE TRADED FD</t>
  </si>
  <si>
    <t>2,048,000</t>
  </si>
  <si>
    <t>FIRST TR EXCHANGE-TRADED FD</t>
  </si>
  <si>
    <t>10,837,200</t>
  </si>
  <si>
    <t>2,619,045</t>
  </si>
  <si>
    <t>55,500</t>
  </si>
  <si>
    <t>5,083,128</t>
  </si>
  <si>
    <t>121,200</t>
  </si>
  <si>
    <t>FISERV INC</t>
  </si>
  <si>
    <t>101</t>
  </si>
  <si>
    <t>FIVE9 INC</t>
  </si>
  <si>
    <t>11,671,920</t>
  </si>
  <si>
    <t>172,000</t>
  </si>
  <si>
    <t>3,904,760</t>
  </si>
  <si>
    <t>134,000</t>
  </si>
  <si>
    <t>FLEETCOR TECHNOLOGIES INC</t>
  </si>
  <si>
    <t>470,221</t>
  </si>
  <si>
    <t>2,560</t>
  </si>
  <si>
    <t>FLEX LTD</t>
  </si>
  <si>
    <t>5,968,026</t>
  </si>
  <si>
    <t>278,100</t>
  </si>
  <si>
    <t>FLOWERS FOODS INC</t>
  </si>
  <si>
    <t>301,914</t>
  </si>
  <si>
    <t>10,505</t>
  </si>
  <si>
    <t>FLUENCE ENERGY INC</t>
  </si>
  <si>
    <t>2,744,892</t>
  </si>
  <si>
    <t>160,052</t>
  </si>
  <si>
    <t>185,827</t>
  </si>
  <si>
    <t>1,489</t>
  </si>
  <si>
    <t>FOOT LOCKER INC</t>
  </si>
  <si>
    <t>3,582,492</t>
  </si>
  <si>
    <t>94,800</t>
  </si>
  <si>
    <t>415,726</t>
  </si>
  <si>
    <t>35,746</t>
  </si>
  <si>
    <t>1,929,542</t>
  </si>
  <si>
    <t>39,467</t>
  </si>
  <si>
    <t>26,791,558</t>
  </si>
  <si>
    <t>670,234</t>
  </si>
  <si>
    <t>474,807</t>
  </si>
  <si>
    <t>7,390</t>
  </si>
  <si>
    <t>FORTUNE BRANDS INNOVATIONS I</t>
  </si>
  <si>
    <t>63,621</t>
  </si>
  <si>
    <t>1,114</t>
  </si>
  <si>
    <t>FOSSIL GROUP INC</t>
  </si>
  <si>
    <t>668,050</t>
  </si>
  <si>
    <t>155,000</t>
  </si>
  <si>
    <t>FOX CORP</t>
  </si>
  <si>
    <t>3,221,103</t>
  </si>
  <si>
    <t>106,062</t>
  </si>
  <si>
    <t>2,362,203</t>
  </si>
  <si>
    <t>83,030</t>
  </si>
  <si>
    <t>FRANKLIN ELEC INC</t>
  </si>
  <si>
    <t>1,259,571</t>
  </si>
  <si>
    <t>15,794</t>
  </si>
  <si>
    <t>FRANKLIN RESOURCES INC</t>
  </si>
  <si>
    <t>5,909,120</t>
  </si>
  <si>
    <t>224,000</t>
  </si>
  <si>
    <t>2,525,000</t>
  </si>
  <si>
    <t>12,494</t>
  </si>
  <si>
    <t>FREEPORT-MCMORAN INC</t>
  </si>
  <si>
    <t>2,052,912</t>
  </si>
  <si>
    <t>54,024</t>
  </si>
  <si>
    <t>FREYR BATTERY</t>
  </si>
  <si>
    <t>382,189</t>
  </si>
  <si>
    <t>44,031</t>
  </si>
  <si>
    <t>FTAI AVIATION LTD</t>
  </si>
  <si>
    <t>7,705,712</t>
  </si>
  <si>
    <t>450,100</t>
  </si>
  <si>
    <t>FTAI INFRASTRUCTURE INC</t>
  </si>
  <si>
    <t>1,674,125</t>
  </si>
  <si>
    <t>567,500</t>
  </si>
  <si>
    <t>FTC SOLAR INC</t>
  </si>
  <si>
    <t>308,784</t>
  </si>
  <si>
    <t>115,218</t>
  </si>
  <si>
    <t>FUELCELL ENERGY INC</t>
  </si>
  <si>
    <t>1,635,991</t>
  </si>
  <si>
    <t>588,486</t>
  </si>
  <si>
    <t>FULL TRUCK ALLIANCE CO LTD</t>
  </si>
  <si>
    <t>7,477,600</t>
  </si>
  <si>
    <t>934,700</t>
  </si>
  <si>
    <t>FUSION ACQUISITION CORP II</t>
  </si>
  <si>
    <t>5,019,980</t>
  </si>
  <si>
    <t>2,021,000</t>
  </si>
  <si>
    <t>1,664,275</t>
  </si>
  <si>
    <t>31,950</t>
  </si>
  <si>
    <t>GAN LTD</t>
  </si>
  <si>
    <t>5,100</t>
  </si>
  <si>
    <t>3,400</t>
  </si>
  <si>
    <t>16,726,999</t>
  </si>
  <si>
    <t>49,762</t>
  </si>
  <si>
    <t>GATES INDL CORP PLC</t>
  </si>
  <si>
    <t>251,499</t>
  </si>
  <si>
    <t>22,042</t>
  </si>
  <si>
    <t>GELESIS HLDGS INC</t>
  </si>
  <si>
    <t>3,560</t>
  </si>
  <si>
    <t>GEN DIGITAL INC</t>
  </si>
  <si>
    <t>2,851,733</t>
  </si>
  <si>
    <t>133,072</t>
  </si>
  <si>
    <t>GENERAC HLDGS INC</t>
  </si>
  <si>
    <t>1,465,912</t>
  </si>
  <si>
    <t>14,563</t>
  </si>
  <si>
    <t>502,991</t>
  </si>
  <si>
    <t>6,003</t>
  </si>
  <si>
    <t>GENERAL MTRS CO</t>
  </si>
  <si>
    <t>3,038,634</t>
  </si>
  <si>
    <t>90,328</t>
  </si>
  <si>
    <t>GENPACT LIMITED</t>
  </si>
  <si>
    <t>72,676</t>
  </si>
  <si>
    <t>1,569</t>
  </si>
  <si>
    <t>GENWORTH FINL INC</t>
  </si>
  <si>
    <t>1,579,594</t>
  </si>
  <si>
    <t>298,600</t>
  </si>
  <si>
    <t>GEVO INC</t>
  </si>
  <si>
    <t>355,670</t>
  </si>
  <si>
    <t>187,195</t>
  </si>
  <si>
    <t>26,035,300</t>
  </si>
  <si>
    <t>303,265</t>
  </si>
  <si>
    <t>GLOBAL BLUE GROUP HOLDING AG</t>
  </si>
  <si>
    <t>118,034</t>
  </si>
  <si>
    <t>379,410</t>
  </si>
  <si>
    <t>GLOBAL PMTS INC</t>
  </si>
  <si>
    <t>7,042,185</t>
  </si>
  <si>
    <t>70,904</t>
  </si>
  <si>
    <t>GLOBAL SHIP LEASE INC NEW</t>
  </si>
  <si>
    <t>4,400,595</t>
  </si>
  <si>
    <t>264,300</t>
  </si>
  <si>
    <t>GLOBAL X FDS</t>
  </si>
  <si>
    <t>14,527,500</t>
  </si>
  <si>
    <t>750,000</t>
  </si>
  <si>
    <t>1,225,395</t>
  </si>
  <si>
    <t>43,500</t>
  </si>
  <si>
    <t>GLOBALFOUNDRIES INC</t>
  </si>
  <si>
    <t>92,906</t>
  </si>
  <si>
    <t>1,724</t>
  </si>
  <si>
    <t>86,796</t>
  </si>
  <si>
    <t>720</t>
  </si>
  <si>
    <t>GLOBUS MED INC</t>
  </si>
  <si>
    <t>289,133</t>
  </si>
  <si>
    <t>3,893</t>
  </si>
  <si>
    <t>GMS INC</t>
  </si>
  <si>
    <t>1,678,260</t>
  </si>
  <si>
    <t>33,700</t>
  </si>
  <si>
    <t>4,167,474</t>
  </si>
  <si>
    <t>55,700</t>
  </si>
  <si>
    <t>GOLAR LNG LTD</t>
  </si>
  <si>
    <t>9,893,139</t>
  </si>
  <si>
    <t>434,100</t>
  </si>
  <si>
    <t>GOLDEN ENTMT INC</t>
  </si>
  <si>
    <t>1,234,200</t>
  </si>
  <si>
    <t>33,000</t>
  </si>
  <si>
    <t>GOLDMAN SACHS GROUP INC</t>
  </si>
  <si>
    <t>462,876</t>
  </si>
  <si>
    <t>1,348</t>
  </si>
  <si>
    <t>GOODYEAR TIRE &amp; RUBR CO</t>
  </si>
  <si>
    <t>1,380,410</t>
  </si>
  <si>
    <t>136,001</t>
  </si>
  <si>
    <t>GOOSEHEAD INS INC</t>
  </si>
  <si>
    <t>6,971,020</t>
  </si>
  <si>
    <t>203,000</t>
  </si>
  <si>
    <t>14,940,000</t>
  </si>
  <si>
    <t>4,504,672</t>
  </si>
  <si>
    <t>454,100</t>
  </si>
  <si>
    <t>GRAB HOLDINGS LIMITED</t>
  </si>
  <si>
    <t>63,065</t>
  </si>
  <si>
    <t>117,374</t>
  </si>
  <si>
    <t>1,036,678</t>
  </si>
  <si>
    <t>15,413</t>
  </si>
  <si>
    <t>GRAF ACQUISITION CORP IV</t>
  </si>
  <si>
    <t>4,975,000</t>
  </si>
  <si>
    <t>8,490</t>
  </si>
  <si>
    <t>GRAINGER W W INC</t>
  </si>
  <si>
    <t>176,331</t>
  </si>
  <si>
    <t>2,967,250</t>
  </si>
  <si>
    <t>28,083</t>
  </si>
  <si>
    <t>GRANITE CONSTR INC</t>
  </si>
  <si>
    <t>3,959,403</t>
  </si>
  <si>
    <t>112,900</t>
  </si>
  <si>
    <t>GREEN DOT CORP</t>
  </si>
  <si>
    <t>979,258</t>
  </si>
  <si>
    <t>61,900</t>
  </si>
  <si>
    <t>GREEN PLAINS INC</t>
  </si>
  <si>
    <t>7,866,377</t>
  </si>
  <si>
    <t>257,914</t>
  </si>
  <si>
    <t>GREENLIGHT BIOSCIENCS HLDS P</t>
  </si>
  <si>
    <t>15,738</t>
  </si>
  <si>
    <t>162,500</t>
  </si>
  <si>
    <t>GREENLIGHT CAPITAL RE LTD</t>
  </si>
  <si>
    <t>4,151,610</t>
  </si>
  <si>
    <t>509,400</t>
  </si>
  <si>
    <t>GRINDR INC</t>
  </si>
  <si>
    <t>137,500</t>
  </si>
  <si>
    <t>GROCERY OUTLET HLDG CORP</t>
  </si>
  <si>
    <t>249,633</t>
  </si>
  <si>
    <t>8,552</t>
  </si>
  <si>
    <t>GROUP 1 AUTOMOTIVE INC</t>
  </si>
  <si>
    <t>1,623,330</t>
  </si>
  <si>
    <t>GRUPO AEROPORTUARIO DEL SURE</t>
  </si>
  <si>
    <t>3,518,149</t>
  </si>
  <si>
    <t>15,100</t>
  </si>
  <si>
    <t>GRUPO AEROPUERTO DEL PACIFIC</t>
  </si>
  <si>
    <t>1,668,196</t>
  </si>
  <si>
    <t>11,600</t>
  </si>
  <si>
    <t>H &amp; E EQUIPMENT SERVICES INC</t>
  </si>
  <si>
    <t>1,089,600</t>
  </si>
  <si>
    <t>24,000</t>
  </si>
  <si>
    <t>HALL OF FAME RESORT &amp; ENTMT</t>
  </si>
  <si>
    <t>19,975</t>
  </si>
  <si>
    <t>425,000</t>
  </si>
  <si>
    <t>2,439,700</t>
  </si>
  <si>
    <t>62,000</t>
  </si>
  <si>
    <t>HALOZYME THERAPEUTICS INC</t>
  </si>
  <si>
    <t>3,072,600</t>
  </si>
  <si>
    <t>HAMILTON LANE INC</t>
  </si>
  <si>
    <t>1,501,180</t>
  </si>
  <si>
    <t>23,500</t>
  </si>
  <si>
    <t>HANMI FINL CORP</t>
  </si>
  <si>
    <t>2,685,375</t>
  </si>
  <si>
    <t>108,500</t>
  </si>
  <si>
    <t>HANNON ARMSTRONG SUST INFR C</t>
  </si>
  <si>
    <t>4,079,515</t>
  </si>
  <si>
    <t>140,770</t>
  </si>
  <si>
    <t>15,121,715</t>
  </si>
  <si>
    <t>199,416</t>
  </si>
  <si>
    <t>HASBRO INC</t>
  </si>
  <si>
    <t>5,699,066</t>
  </si>
  <si>
    <t>93,412</t>
  </si>
  <si>
    <t>512,075</t>
  </si>
  <si>
    <t>2,134</t>
  </si>
  <si>
    <t>HCI GROUP INC</t>
  </si>
  <si>
    <t>1,227,290</t>
  </si>
  <si>
    <t>14,037,791</t>
  </si>
  <si>
    <t>117,128</t>
  </si>
  <si>
    <t>1,613,220</t>
  </si>
  <si>
    <t>10,500</t>
  </si>
  <si>
    <t>HELIOS TECHNOLOGIES INC</t>
  </si>
  <si>
    <t>1,341,075</t>
  </si>
  <si>
    <t>24,634</t>
  </si>
  <si>
    <t>4,075,124</t>
  </si>
  <si>
    <t>453,800</t>
  </si>
  <si>
    <t>80,669</t>
  </si>
  <si>
    <t>1,010</t>
  </si>
  <si>
    <t>HERITAGE FINL CORP WASH</t>
  </si>
  <si>
    <t>3,974,008</t>
  </si>
  <si>
    <t>129,700</t>
  </si>
  <si>
    <t>HERSHEY CO</t>
  </si>
  <si>
    <t>31,065,810</t>
  </si>
  <si>
    <t>134,153</t>
  </si>
  <si>
    <t>HF SINCLAIR CORP</t>
  </si>
  <si>
    <t>3,911,520</t>
  </si>
  <si>
    <t>75,381</t>
  </si>
  <si>
    <t>205,159</t>
  </si>
  <si>
    <t>4,681,560</t>
  </si>
  <si>
    <t>156,000</t>
  </si>
  <si>
    <t>HILTON WORLDWIDE HLDGS INC</t>
  </si>
  <si>
    <t>5,977,586</t>
  </si>
  <si>
    <t>47,306</t>
  </si>
  <si>
    <t>HIPPO HLDGS INC</t>
  </si>
  <si>
    <t>1,280</t>
  </si>
  <si>
    <t>HOLLYSYS AUTOMATION TCHNGY L</t>
  </si>
  <si>
    <t>203,732</t>
  </si>
  <si>
    <t>12,400</t>
  </si>
  <si>
    <t>283,305</t>
  </si>
  <si>
    <t>3,787</t>
  </si>
  <si>
    <t>HOME DEPOT INC</t>
  </si>
  <si>
    <t>631,404</t>
  </si>
  <si>
    <t>1,999</t>
  </si>
  <si>
    <t>HOMESTREET INC</t>
  </si>
  <si>
    <t>3,604,706</t>
  </si>
  <si>
    <t>130,700</t>
  </si>
  <si>
    <t>HOPE BANCORP INC</t>
  </si>
  <si>
    <t>4,193,904</t>
  </si>
  <si>
    <t>327,393</t>
  </si>
  <si>
    <t>HORACE MANN EDUCATORS CORP N</t>
  </si>
  <si>
    <t>1,083,730</t>
  </si>
  <si>
    <t>29,000</t>
  </si>
  <si>
    <t>HORIZON BANCORP INC</t>
  </si>
  <si>
    <t>286,520</t>
  </si>
  <si>
    <t>19,000</t>
  </si>
  <si>
    <t>HORIZON THERAPEUTICS PUB L</t>
  </si>
  <si>
    <t>2,376,941</t>
  </si>
  <si>
    <t>20,887</t>
  </si>
  <si>
    <t>1,139,550</t>
  </si>
  <si>
    <t>71,000</t>
  </si>
  <si>
    <t>64,972</t>
  </si>
  <si>
    <t>2,418</t>
  </si>
  <si>
    <t>HUB GROUP INC</t>
  </si>
  <si>
    <t>953,880</t>
  </si>
  <si>
    <t>4,188,915</t>
  </si>
  <si>
    <t>HUDSON PAC PPTYS INC</t>
  </si>
  <si>
    <t>706,437</t>
  </si>
  <si>
    <t>72,604</t>
  </si>
  <si>
    <t>HUDSON TECHNOLOGIES INC</t>
  </si>
  <si>
    <t>971,530</t>
  </si>
  <si>
    <t>96,001</t>
  </si>
  <si>
    <t>6,828,005</t>
  </si>
  <si>
    <t>13,331</t>
  </si>
  <si>
    <t>3,003,351</t>
  </si>
  <si>
    <t>17,225</t>
  </si>
  <si>
    <t>HUNTSMAN CORP</t>
  </si>
  <si>
    <t>861,031</t>
  </si>
  <si>
    <t>31,333</t>
  </si>
  <si>
    <t>HURON CONSULTING GROUP INC</t>
  </si>
  <si>
    <t>1,452,000</t>
  </si>
  <si>
    <t>I-80 GOLD CORP</t>
  </si>
  <si>
    <t>342,470</t>
  </si>
  <si>
    <t>122,800</t>
  </si>
  <si>
    <t>IAA INC</t>
  </si>
  <si>
    <t>337,080</t>
  </si>
  <si>
    <t>8,427</t>
  </si>
  <si>
    <t>IDEXX LABS INC</t>
  </si>
  <si>
    <t>11,043,069</t>
  </si>
  <si>
    <t>27,069</t>
  </si>
  <si>
    <t>IG ACQUISITION CORP</t>
  </si>
  <si>
    <t>6,175</t>
  </si>
  <si>
    <t>IMAGO BIOSCIENCES INC</t>
  </si>
  <si>
    <t>19,197,300</t>
  </si>
  <si>
    <t>534,000</t>
  </si>
  <si>
    <t>IMMUNOCORE HLDGS PLC</t>
  </si>
  <si>
    <t>2,579,564</t>
  </si>
  <si>
    <t>45,200</t>
  </si>
  <si>
    <t>7,836,421</t>
  </si>
  <si>
    <t>97,565</t>
  </si>
  <si>
    <t>INDEPENDENT BK CORP MASS</t>
  </si>
  <si>
    <t>439,036</t>
  </si>
  <si>
    <t>5,200</t>
  </si>
  <si>
    <t>INDEPENDENT BK CORP MICH</t>
  </si>
  <si>
    <t>1,645,696</t>
  </si>
  <si>
    <t>68,800</t>
  </si>
  <si>
    <t>INDUSTRIAL LOGISTICS PPTYS T</t>
  </si>
  <si>
    <t>INGERSOLL RAND INC</t>
  </si>
  <si>
    <t>298,974</t>
  </si>
  <si>
    <t>5,722</t>
  </si>
  <si>
    <t>2,092,138</t>
  </si>
  <si>
    <t>29,701</t>
  </si>
  <si>
    <t>INNOVID CORP</t>
  </si>
  <si>
    <t>5,000</t>
  </si>
  <si>
    <t>3,021,760</t>
  </si>
  <si>
    <t>26,600</t>
  </si>
  <si>
    <t>INSTEEL INDS INC</t>
  </si>
  <si>
    <t>1,100,800</t>
  </si>
  <si>
    <t>35,618,469</t>
  </si>
  <si>
    <t>1,347,653</t>
  </si>
  <si>
    <t>INTERACTIVE BROKERS GROUP IN</t>
  </si>
  <si>
    <t>7,098,114</t>
  </si>
  <si>
    <t>98,108</t>
  </si>
  <si>
    <t>INTERCONTINENTAL EXCHANGE IN</t>
  </si>
  <si>
    <t>2,564,750</t>
  </si>
  <si>
    <t>INTERCURE LTD</t>
  </si>
  <si>
    <t>728,875</t>
  </si>
  <si>
    <t>212,500</t>
  </si>
  <si>
    <t>2,018,016</t>
  </si>
  <si>
    <t>INTERNATIONAL FLAVORS&amp;FRAGRA</t>
  </si>
  <si>
    <t>7,863,629</t>
  </si>
  <si>
    <t>75,006</t>
  </si>
  <si>
    <t>INTUIT</t>
  </si>
  <si>
    <t>43,136,085</t>
  </si>
  <si>
    <t>110,827</t>
  </si>
  <si>
    <t>INTUITIVE SURGICAL INC</t>
  </si>
  <si>
    <t>4,460,799</t>
  </si>
  <si>
    <t>16,811</t>
  </si>
  <si>
    <t>INVESCO CURRENCYSHARES EURO</t>
  </si>
  <si>
    <t>18,278,000</t>
  </si>
  <si>
    <t>185,000</t>
  </si>
  <si>
    <t>INVESCO EXCH TRADED FD TR II</t>
  </si>
  <si>
    <t>18,670,000</t>
  </si>
  <si>
    <t>3,856,500</t>
  </si>
  <si>
    <t>INVESCO EXCHANGE TRADED FD T</t>
  </si>
  <si>
    <t>81,783,750</t>
  </si>
  <si>
    <t>579,000</t>
  </si>
  <si>
    <t>12,149,000</t>
  </si>
  <si>
    <t>3,301,053</t>
  </si>
  <si>
    <t>42,000</t>
  </si>
  <si>
    <t>1,826,000</t>
  </si>
  <si>
    <t>INVESCO QQQ TR</t>
  </si>
  <si>
    <t>309,949,920</t>
  </si>
  <si>
    <t>1,164,000</t>
  </si>
  <si>
    <t>13,314,000</t>
  </si>
  <si>
    <t>2,418,120</t>
  </si>
  <si>
    <t>81,583</t>
  </si>
  <si>
    <t>IONIS PHARMACEUTICALS INC</t>
  </si>
  <si>
    <t>2,379,510</t>
  </si>
  <si>
    <t>63,000</t>
  </si>
  <si>
    <t>IOVANCE BIOTHERAPEUTICS INC</t>
  </si>
  <si>
    <t>1,917,000</t>
  </si>
  <si>
    <t>IQVIA HLDGS INC</t>
  </si>
  <si>
    <t>2,770,113</t>
  </si>
  <si>
    <t>13,520</t>
  </si>
  <si>
    <t>IROBOT CORP</t>
  </si>
  <si>
    <t>2,117,720</t>
  </si>
  <si>
    <t>IRONWOOD PHARMACEUTICALS INC</t>
  </si>
  <si>
    <t>247,800</t>
  </si>
  <si>
    <t>ISHARES INC</t>
  </si>
  <si>
    <t>26,184,000</t>
  </si>
  <si>
    <t>800,000</t>
  </si>
  <si>
    <t>2,797,000</t>
  </si>
  <si>
    <t>2,734,585</t>
  </si>
  <si>
    <t>55,300</t>
  </si>
  <si>
    <t>2,123,879,160</t>
  </si>
  <si>
    <t>12,181,000</t>
  </si>
  <si>
    <t>333,543,900</t>
  </si>
  <si>
    <t>4,530,000</t>
  </si>
  <si>
    <t>221,046,000</t>
  </si>
  <si>
    <t>1,050,000</t>
  </si>
  <si>
    <t>203,499,500</t>
  </si>
  <si>
    <t>1,550,000</t>
  </si>
  <si>
    <t>131,150,640</t>
  </si>
  <si>
    <t>1,781,212</t>
  </si>
  <si>
    <t>114,833,400</t>
  </si>
  <si>
    <t>330,000</t>
  </si>
  <si>
    <t>89,368,405</t>
  </si>
  <si>
    <t>349,300</t>
  </si>
  <si>
    <t>87,309,640</t>
  </si>
  <si>
    <t>407,000</t>
  </si>
  <si>
    <t>76,392,000</t>
  </si>
  <si>
    <t>900,000</t>
  </si>
  <si>
    <t>76,301,695</t>
  </si>
  <si>
    <t>1,259,000</t>
  </si>
  <si>
    <t>56,600,000</t>
  </si>
  <si>
    <t>37,900,000</t>
  </si>
  <si>
    <t>33,836,000</t>
  </si>
  <si>
    <t>33,676,000</t>
  </si>
  <si>
    <t>23,157,200</t>
  </si>
  <si>
    <t>277,000</t>
  </si>
  <si>
    <t>21,355,000</t>
  </si>
  <si>
    <t>19,398,000</t>
  </si>
  <si>
    <t>17,586,884</t>
  </si>
  <si>
    <t>166,811</t>
  </si>
  <si>
    <t>14,185,500</t>
  </si>
  <si>
    <t>9,589,800</t>
  </si>
  <si>
    <t>55,000</t>
  </si>
  <si>
    <t>9,133,900</t>
  </si>
  <si>
    <t>241,000</t>
  </si>
  <si>
    <t>7,548,600</t>
  </si>
  <si>
    <t>115,000</t>
  </si>
  <si>
    <t>5,080,275</t>
  </si>
  <si>
    <t>4,550,000</t>
  </si>
  <si>
    <t>2,243,000</t>
  </si>
  <si>
    <t>1,575,200</t>
  </si>
  <si>
    <t>ISTAR INC</t>
  </si>
  <si>
    <t>1,335,250</t>
  </si>
  <si>
    <t>4,082,896</t>
  </si>
  <si>
    <t>80,610</t>
  </si>
  <si>
    <t>JABIL INC</t>
  </si>
  <si>
    <t>1,914,238</t>
  </si>
  <si>
    <t>28,068</t>
  </si>
  <si>
    <t>2,054,364</t>
  </si>
  <si>
    <t>202,800</t>
  </si>
  <si>
    <t>21,304</t>
  </si>
  <si>
    <t>101,400</t>
  </si>
  <si>
    <t>JACKSON FINANCIAL INC</t>
  </si>
  <si>
    <t>1,878,660</t>
  </si>
  <si>
    <t>JACOBS SOLUTIONS INC</t>
  </si>
  <si>
    <t>5,767,683</t>
  </si>
  <si>
    <t>48,036</t>
  </si>
  <si>
    <t>JAMES RIV GROUP LTD</t>
  </si>
  <si>
    <t>11,958,429</t>
  </si>
  <si>
    <t>571,900</t>
  </si>
  <si>
    <t>JANUS HENDERSON GROUP PLC</t>
  </si>
  <si>
    <t>4,633,440</t>
  </si>
  <si>
    <t>197,000</t>
  </si>
  <si>
    <t>8,000,000</t>
  </si>
  <si>
    <t>32,100</t>
  </si>
  <si>
    <t>7,035,000</t>
  </si>
  <si>
    <t>700,000</t>
  </si>
  <si>
    <t>10,990</t>
  </si>
  <si>
    <t>18,687</t>
  </si>
  <si>
    <t>287,500</t>
  </si>
  <si>
    <t>70,055</t>
  </si>
  <si>
    <t>3,691</t>
  </si>
  <si>
    <t>JD.COM INC</t>
  </si>
  <si>
    <t>9,143,577</t>
  </si>
  <si>
    <t>162,900</t>
  </si>
  <si>
    <t>JEFFERIES FINL GROUP INC</t>
  </si>
  <si>
    <t>363,334</t>
  </si>
  <si>
    <t>10,599</t>
  </si>
  <si>
    <t>JFROG LTD</t>
  </si>
  <si>
    <t>1,322,460</t>
  </si>
  <si>
    <t>JINKOSOLAR HLDG CO LTD</t>
  </si>
  <si>
    <t>14,536,928</t>
  </si>
  <si>
    <t>355,600</t>
  </si>
  <si>
    <t>JOHNSON &amp; JOHNSON</t>
  </si>
  <si>
    <t>36,670,244</t>
  </si>
  <si>
    <t>207,587</t>
  </si>
  <si>
    <t>JOHNSON CTLS INTL PLC</t>
  </si>
  <si>
    <t>2,756,160</t>
  </si>
  <si>
    <t>43,065</t>
  </si>
  <si>
    <t>JOHNSON OUTDOORS INC</t>
  </si>
  <si>
    <t>1,467,864</t>
  </si>
  <si>
    <t>22,200</t>
  </si>
  <si>
    <t>JOINT CORP</t>
  </si>
  <si>
    <t>715,776</t>
  </si>
  <si>
    <t>51,200</t>
  </si>
  <si>
    <t>JOUNCE THERAPEUTICS INC</t>
  </si>
  <si>
    <t>338,772</t>
  </si>
  <si>
    <t>305,200</t>
  </si>
  <si>
    <t>JOYY INC</t>
  </si>
  <si>
    <t>3,247,452</t>
  </si>
  <si>
    <t>102,800</t>
  </si>
  <si>
    <t>158,044,762</t>
  </si>
  <si>
    <t>1,178,559</t>
  </si>
  <si>
    <t>JUNIPER II CORP</t>
  </si>
  <si>
    <t>4,120,000</t>
  </si>
  <si>
    <t>JUNIPER NETWORKS INC</t>
  </si>
  <si>
    <t>5,687,729</t>
  </si>
  <si>
    <t>177,964</t>
  </si>
  <si>
    <t>KANZHUN LIMITED</t>
  </si>
  <si>
    <t>31,430,910</t>
  </si>
  <si>
    <t>1,543,000</t>
  </si>
  <si>
    <t>KEURIG DR PEPPER INC</t>
  </si>
  <si>
    <t>78,656,403</t>
  </si>
  <si>
    <t>2,205,732</t>
  </si>
  <si>
    <t>KEYCORP</t>
  </si>
  <si>
    <t>454,314</t>
  </si>
  <si>
    <t>26,080</t>
  </si>
  <si>
    <t>KEYSIGHT TECHNOLOGIES INC</t>
  </si>
  <si>
    <t>4,020,145</t>
  </si>
  <si>
    <t>246,135</t>
  </si>
  <si>
    <t>6,365</t>
  </si>
  <si>
    <t>188,421</t>
  </si>
  <si>
    <t>1,388</t>
  </si>
  <si>
    <t>KIMCO RLTY CORP</t>
  </si>
  <si>
    <t>478,033</t>
  </si>
  <si>
    <t>22,570</t>
  </si>
  <si>
    <t>KINIKSA PHARMACEUTICALS LTD</t>
  </si>
  <si>
    <t>2,963,044</t>
  </si>
  <si>
    <t>197,800</t>
  </si>
  <si>
    <t>KINROSS GOLD CORP</t>
  </si>
  <si>
    <t>43,485,312</t>
  </si>
  <si>
    <t>10,632,200</t>
  </si>
  <si>
    <t>KINS TECHNOLOGY GROUP INC</t>
  </si>
  <si>
    <t>3,762</t>
  </si>
  <si>
    <t>KIRBY CORP</t>
  </si>
  <si>
    <t>4,723,290</t>
  </si>
  <si>
    <t>73,400</t>
  </si>
  <si>
    <t>KISMET ACQUISITION TWO CORP</t>
  </si>
  <si>
    <t>913</t>
  </si>
  <si>
    <t>141,510</t>
  </si>
  <si>
    <t>KKR &amp; CO INC</t>
  </si>
  <si>
    <t>29,787,714</t>
  </si>
  <si>
    <t>641,700</t>
  </si>
  <si>
    <t>49,823,006</t>
  </si>
  <si>
    <t>132,146</t>
  </si>
  <si>
    <t>KLUDEIN I ACQUISITION CORP</t>
  </si>
  <si>
    <t>14,869</t>
  </si>
  <si>
    <t>KNOWBE4 INC</t>
  </si>
  <si>
    <t>9,022,398</t>
  </si>
  <si>
    <t>364,100</t>
  </si>
  <si>
    <t>KOHLS CORP</t>
  </si>
  <si>
    <t>652,233</t>
  </si>
  <si>
    <t>25,831</t>
  </si>
  <si>
    <t>KORE GROUP HLDGS INC</t>
  </si>
  <si>
    <t>41,359</t>
  </si>
  <si>
    <t>333,000</t>
  </si>
  <si>
    <t>43,722,540</t>
  </si>
  <si>
    <t>1,074,000</t>
  </si>
  <si>
    <t>KRANESHARES TR</t>
  </si>
  <si>
    <t>98,150,000</t>
  </si>
  <si>
    <t>3,250,000</t>
  </si>
  <si>
    <t>468,100</t>
  </si>
  <si>
    <t>15,500</t>
  </si>
  <si>
    <t>KYNDRYL HLDGS INC</t>
  </si>
  <si>
    <t>356,196</t>
  </si>
  <si>
    <t>32,032</t>
  </si>
  <si>
    <t>4,170</t>
  </si>
  <si>
    <t>94,133</t>
  </si>
  <si>
    <t>LABORATORY CORP AMER HLDGS</t>
  </si>
  <si>
    <t>29,295,596</t>
  </si>
  <si>
    <t>124,408</t>
  </si>
  <si>
    <t>LAKELAND BANCORP INC</t>
  </si>
  <si>
    <t>6,292,053</t>
  </si>
  <si>
    <t>357,300</t>
  </si>
  <si>
    <t>LAKELAND FINL CORP</t>
  </si>
  <si>
    <t>2,918,800</t>
  </si>
  <si>
    <t>4,660,286</t>
  </si>
  <si>
    <t>11,088</t>
  </si>
  <si>
    <t>613,600</t>
  </si>
  <si>
    <t>6,500</t>
  </si>
  <si>
    <t>LAMB WESTON HLDGS INC</t>
  </si>
  <si>
    <t>21,994,892</t>
  </si>
  <si>
    <t>246,138</t>
  </si>
  <si>
    <t>112,890</t>
  </si>
  <si>
    <t>693</t>
  </si>
  <si>
    <t>LANTHEUS HLDGS INC</t>
  </si>
  <si>
    <t>7,796,880</t>
  </si>
  <si>
    <t>153,000</t>
  </si>
  <si>
    <t>LAUDER ESTEE COS INC</t>
  </si>
  <si>
    <t>41,462,903</t>
  </si>
  <si>
    <t>167,115</t>
  </si>
  <si>
    <t>4,583,874</t>
  </si>
  <si>
    <t>453,400</t>
  </si>
  <si>
    <t>635</t>
  </si>
  <si>
    <t>90,680</t>
  </si>
  <si>
    <t>LAZARD LTD</t>
  </si>
  <si>
    <t>1,185,714</t>
  </si>
  <si>
    <t>34,200</t>
  </si>
  <si>
    <t>2,481,764</t>
  </si>
  <si>
    <t>20,011</t>
  </si>
  <si>
    <t>LEARN CW INVESTMENT COR</t>
  </si>
  <si>
    <t>3,290,625</t>
  </si>
  <si>
    <t>325,000</t>
  </si>
  <si>
    <t>9,742</t>
  </si>
  <si>
    <t>LENDINGCLUB CORP</t>
  </si>
  <si>
    <t>2,419,120</t>
  </si>
  <si>
    <t>274,900</t>
  </si>
  <si>
    <t>LENNAR CORP</t>
  </si>
  <si>
    <t>15,709,558</t>
  </si>
  <si>
    <t>210,077</t>
  </si>
  <si>
    <t>LENNOX INTL INC</t>
  </si>
  <si>
    <t>279,181</t>
  </si>
  <si>
    <t>1,167</t>
  </si>
  <si>
    <t>LEO HLDGS CORP II</t>
  </si>
  <si>
    <t>1,598,135</t>
  </si>
  <si>
    <t>158,388</t>
  </si>
  <si>
    <t>LHC GROUP INC</t>
  </si>
  <si>
    <t>26,628,888</t>
  </si>
  <si>
    <t>164,691</t>
  </si>
  <si>
    <t>LI-CYCLE HOLDINGS CORP</t>
  </si>
  <si>
    <t>997,739</t>
  </si>
  <si>
    <t>209,609</t>
  </si>
  <si>
    <t>12,680,803</t>
  </si>
  <si>
    <t>166,262</t>
  </si>
  <si>
    <t>2,654,750</t>
  </si>
  <si>
    <t>4,060,870</t>
  </si>
  <si>
    <t>209,000</t>
  </si>
  <si>
    <t>1,798,350</t>
  </si>
  <si>
    <t>95,000</t>
  </si>
  <si>
    <t>LIBERTY LATIN AMERICA LTD</t>
  </si>
  <si>
    <t>8</t>
  </si>
  <si>
    <t>LIBERTY MEDIA CORP DEL</t>
  </si>
  <si>
    <t>20,257,601</t>
  </si>
  <si>
    <t>517,700</t>
  </si>
  <si>
    <t>2,054,020</t>
  </si>
  <si>
    <t>20,853</t>
  </si>
  <si>
    <t>LIGHT &amp; WONDER INC</t>
  </si>
  <si>
    <t>44,952,060</t>
  </si>
  <si>
    <t>767,100</t>
  </si>
  <si>
    <t>8,454,197</t>
  </si>
  <si>
    <t>23,109</t>
  </si>
  <si>
    <t>383,293</t>
  </si>
  <si>
    <t>12,477</t>
  </si>
  <si>
    <t>72,463,170</t>
  </si>
  <si>
    <t>222,157</t>
  </si>
  <si>
    <t>LINDSAY CORP</t>
  </si>
  <si>
    <t>4,092,909</t>
  </si>
  <si>
    <t>25,133</t>
  </si>
  <si>
    <t>LITHIUM AMERS CORP NEW</t>
  </si>
  <si>
    <t>346,254</t>
  </si>
  <si>
    <t>18,272</t>
  </si>
  <si>
    <t>LITTELFUSE INC</t>
  </si>
  <si>
    <t>64,739</t>
  </si>
  <si>
    <t>294</t>
  </si>
  <si>
    <t>LIVENT CORP</t>
  </si>
  <si>
    <t>2,888,244</t>
  </si>
  <si>
    <t>145,357</t>
  </si>
  <si>
    <t>LIVEVOX HOLDING INC</t>
  </si>
  <si>
    <t>LIVEWIRE GROUP INC</t>
  </si>
  <si>
    <t>68,750</t>
  </si>
  <si>
    <t>155,209</t>
  </si>
  <si>
    <t>2,906</t>
  </si>
  <si>
    <t>24,513,745</t>
  </si>
  <si>
    <t>50,389</t>
  </si>
  <si>
    <t>LOEWS CORP</t>
  </si>
  <si>
    <t>6,527,127</t>
  </si>
  <si>
    <t>111,900</t>
  </si>
  <si>
    <t>LOGISTICS INNOVTN TECHNLGS C</t>
  </si>
  <si>
    <t>9,848,651</t>
  </si>
  <si>
    <t>975,114</t>
  </si>
  <si>
    <t>13,002</t>
  </si>
  <si>
    <t>325,038</t>
  </si>
  <si>
    <t>1,243,970</t>
  </si>
  <si>
    <t>21,013</t>
  </si>
  <si>
    <t>471,003</t>
  </si>
  <si>
    <t>2,364</t>
  </si>
  <si>
    <t>LPL FINL HLDGS INC</t>
  </si>
  <si>
    <t>14,652,003</t>
  </si>
  <si>
    <t>67,780</t>
  </si>
  <si>
    <t>LUCID GROUP INC</t>
  </si>
  <si>
    <t>6,509,195</t>
  </si>
  <si>
    <t>953,030</t>
  </si>
  <si>
    <t>149,287</t>
  </si>
  <si>
    <t>28,599</t>
  </si>
  <si>
    <t>70,649</t>
  </si>
  <si>
    <t>6,411</t>
  </si>
  <si>
    <t>40,850,760</t>
  </si>
  <si>
    <t>492,000</t>
  </si>
  <si>
    <t>4,177,293</t>
  </si>
  <si>
    <t>28,797</t>
  </si>
  <si>
    <t>M D C HLDGS INC</t>
  </si>
  <si>
    <t>1,738,000</t>
  </si>
  <si>
    <t>421,838</t>
  </si>
  <si>
    <t>20,428</t>
  </si>
  <si>
    <t>MADDEN STEVEN LTD</t>
  </si>
  <si>
    <t>910,860</t>
  </si>
  <si>
    <t>28,500</t>
  </si>
  <si>
    <t>MADISON SQUARE GRDN SPRT COR</t>
  </si>
  <si>
    <t>236,862</t>
  </si>
  <si>
    <t>1,292</t>
  </si>
  <si>
    <t>2,853,288</t>
  </si>
  <si>
    <t>50,846</t>
  </si>
  <si>
    <t>MAGNACHIP SEMICONDUCTOR CORP</t>
  </si>
  <si>
    <t>2,215,101</t>
  </si>
  <si>
    <t>235,900</t>
  </si>
  <si>
    <t>74,661</t>
  </si>
  <si>
    <t>615</t>
  </si>
  <si>
    <t>12,115,981</t>
  </si>
  <si>
    <t>680,000</t>
  </si>
  <si>
    <t>5,495,210</t>
  </si>
  <si>
    <t>MARAVAI LIFESCIENCES HLDGS I</t>
  </si>
  <si>
    <t>1,188,116</t>
  </si>
  <si>
    <t>83,027</t>
  </si>
  <si>
    <t>MARIADB PLC</t>
  </si>
  <si>
    <t>29,167</t>
  </si>
  <si>
    <t>3,735,453</t>
  </si>
  <si>
    <t>13,394</t>
  </si>
  <si>
    <t>MARRIOTT INTL INC NEW</t>
  </si>
  <si>
    <t>55,647,191</t>
  </si>
  <si>
    <t>373,747</t>
  </si>
  <si>
    <t>MARRIOTT VACATIONS WORLDWIDE</t>
  </si>
  <si>
    <t>314,806</t>
  </si>
  <si>
    <t>2,339</t>
  </si>
  <si>
    <t>MARTEN TRANS LTD</t>
  </si>
  <si>
    <t>1,785,442</t>
  </si>
  <si>
    <t>90,265</t>
  </si>
  <si>
    <t>MARTIN MARIETTA MATLS INC</t>
  </si>
  <si>
    <t>1,107,190</t>
  </si>
  <si>
    <t>3,276</t>
  </si>
  <si>
    <t>MARVELL TECHNOLOGY INC</t>
  </si>
  <si>
    <t>1,107,422</t>
  </si>
  <si>
    <t>29,898</t>
  </si>
  <si>
    <t>MASIMO CORP</t>
  </si>
  <si>
    <t>3,106,950</t>
  </si>
  <si>
    <t>21,000</t>
  </si>
  <si>
    <t>MASON INDUSTRIAL TECHNOLGY I</t>
  </si>
  <si>
    <t>4,697,650</t>
  </si>
  <si>
    <t>470,000</t>
  </si>
  <si>
    <t>MASTEC INC</t>
  </si>
  <si>
    <t>2,478,495</t>
  </si>
  <si>
    <t>29,046</t>
  </si>
  <si>
    <t>MASTERBRAND INC</t>
  </si>
  <si>
    <t>605,635,777</t>
  </si>
  <si>
    <t>1,741,684</t>
  </si>
  <si>
    <t>2,690,280</t>
  </si>
  <si>
    <t>47,000</t>
  </si>
  <si>
    <t>MATCH GROUP INC NEW</t>
  </si>
  <si>
    <t>4,559,668</t>
  </si>
  <si>
    <t>109,898</t>
  </si>
  <si>
    <t>MATTEL INC</t>
  </si>
  <si>
    <t>70,165</t>
  </si>
  <si>
    <t>3,933</t>
  </si>
  <si>
    <t>MAXLINEAR INC</t>
  </si>
  <si>
    <t>2,783,900</t>
  </si>
  <si>
    <t>82,000</t>
  </si>
  <si>
    <t>MCCORMICK &amp; CO INC</t>
  </si>
  <si>
    <t>8,391,038</t>
  </si>
  <si>
    <t>101,231</t>
  </si>
  <si>
    <t>97,133,469</t>
  </si>
  <si>
    <t>368,586</t>
  </si>
  <si>
    <t>MDU RES GROUP INC</t>
  </si>
  <si>
    <t>4,817,992</t>
  </si>
  <si>
    <t>158,800</t>
  </si>
  <si>
    <t>MEDICAL PPTYS TRUST INC</t>
  </si>
  <si>
    <t>62,640</t>
  </si>
  <si>
    <t>5,623</t>
  </si>
  <si>
    <t>33,061,000</t>
  </si>
  <si>
    <t>425,386</t>
  </si>
  <si>
    <t>MERCADOLIBRE INC</t>
  </si>
  <si>
    <t>52,466,880</t>
  </si>
  <si>
    <t>MERCANTILE BK CORP</t>
  </si>
  <si>
    <t>1,148,364</t>
  </si>
  <si>
    <t>21,302,400</t>
  </si>
  <si>
    <t>MERCURY SYS INC</t>
  </si>
  <si>
    <t>5,094,499</t>
  </si>
  <si>
    <t>113,869</t>
  </si>
  <si>
    <t>MERIDIAN BIOSCIENCE INC</t>
  </si>
  <si>
    <t>10,457,829</t>
  </si>
  <si>
    <t>314,900</t>
  </si>
  <si>
    <t>MERIT MED SYS INC</t>
  </si>
  <si>
    <t>988,680</t>
  </si>
  <si>
    <t>MERITAGE HOMES CORP</t>
  </si>
  <si>
    <t>3,365,300</t>
  </si>
  <si>
    <t>36,500</t>
  </si>
  <si>
    <t>MERSANA THERAPEUTICS INC</t>
  </si>
  <si>
    <t>492,240</t>
  </si>
  <si>
    <t>84,000</t>
  </si>
  <si>
    <t>META PLATFORMS INC</t>
  </si>
  <si>
    <t>12,613,557</t>
  </si>
  <si>
    <t>104,816</t>
  </si>
  <si>
    <t>19,974,120</t>
  </si>
  <si>
    <t>276,000</t>
  </si>
  <si>
    <t>MGE ENERGY INC</t>
  </si>
  <si>
    <t>704,000</t>
  </si>
  <si>
    <t>589,966</t>
  </si>
  <si>
    <t>45,382</t>
  </si>
  <si>
    <t>4,638,888</t>
  </si>
  <si>
    <t>66,034</t>
  </si>
  <si>
    <t>4,245,401</t>
  </si>
  <si>
    <t>84,942</t>
  </si>
  <si>
    <t>313,748,832</t>
  </si>
  <si>
    <t>1,308,268</t>
  </si>
  <si>
    <t>MIDDLEBY CORP</t>
  </si>
  <si>
    <t>11,274,380</t>
  </si>
  <si>
    <t>84,200</t>
  </si>
  <si>
    <t>MIDLAND STATES BANCORP INC</t>
  </si>
  <si>
    <t>2,395,800</t>
  </si>
  <si>
    <t>90,000</t>
  </si>
  <si>
    <t>MINISO GROUP HLDG LTD</t>
  </si>
  <si>
    <t>8,541,080</t>
  </si>
  <si>
    <t>796,000</t>
  </si>
  <si>
    <t>MODINE MFG CO</t>
  </si>
  <si>
    <t>1,112,160</t>
  </si>
  <si>
    <t>56,000</t>
  </si>
  <si>
    <t>378,316</t>
  </si>
  <si>
    <t>3,701</t>
  </si>
  <si>
    <t>3,950,422</t>
  </si>
  <si>
    <t>11,963</t>
  </si>
  <si>
    <t>MOMENTIVE GLOBAL INC</t>
  </si>
  <si>
    <t>28,388,500</t>
  </si>
  <si>
    <t>4,055,500</t>
  </si>
  <si>
    <t>514,671</t>
  </si>
  <si>
    <t>7,722</t>
  </si>
  <si>
    <t>MONEYGRAM INTL INC</t>
  </si>
  <si>
    <t>9,172,647</t>
  </si>
  <si>
    <t>842,300</t>
  </si>
  <si>
    <t>MONEYLION INC</t>
  </si>
  <si>
    <t>20,550</t>
  </si>
  <si>
    <t>MONOLITHIC PWR SYS INC</t>
  </si>
  <si>
    <t>24,734,666</t>
  </si>
  <si>
    <t>69,949</t>
  </si>
  <si>
    <t>MONRO INC</t>
  </si>
  <si>
    <t>361,600</t>
  </si>
  <si>
    <t>4,870,800</t>
  </si>
  <si>
    <t>47,974</t>
  </si>
  <si>
    <t>MONTAUK RENEWABLES INC</t>
  </si>
  <si>
    <t>1,283,572</t>
  </si>
  <si>
    <t>116,371</t>
  </si>
  <si>
    <t>MOODYS CORP</t>
  </si>
  <si>
    <t>27,862,000</t>
  </si>
  <si>
    <t>MOOG INC</t>
  </si>
  <si>
    <t>1,053,120</t>
  </si>
  <si>
    <t>MORGAN STANLEY</t>
  </si>
  <si>
    <t>480,023</t>
  </si>
  <si>
    <t>5,646</t>
  </si>
  <si>
    <t>MORNINGSTAR INC</t>
  </si>
  <si>
    <t>63,028</t>
  </si>
  <si>
    <t>291</t>
  </si>
  <si>
    <t>MOTOROLA SOLUTIONS INC</t>
  </si>
  <si>
    <t>2,525,558</t>
  </si>
  <si>
    <t>9,800</t>
  </si>
  <si>
    <t>MP MATERIALS CORP</t>
  </si>
  <si>
    <t>5,070,417</t>
  </si>
  <si>
    <t>208,831</t>
  </si>
  <si>
    <t>MR COOPER GROUP INC</t>
  </si>
  <si>
    <t>24,647,846</t>
  </si>
  <si>
    <t>614,200</t>
  </si>
  <si>
    <t>MRC GLOBAL INC</t>
  </si>
  <si>
    <t>1,240,646</t>
  </si>
  <si>
    <t>107,137</t>
  </si>
  <si>
    <t>MSA SAFETY INC</t>
  </si>
  <si>
    <t>382,536</t>
  </si>
  <si>
    <t>2,653</t>
  </si>
  <si>
    <t>MSC INDL DIRECT INC</t>
  </si>
  <si>
    <t>238,891</t>
  </si>
  <si>
    <t>2,924</t>
  </si>
  <si>
    <t>MSCI INC</t>
  </si>
  <si>
    <t>10,025,809</t>
  </si>
  <si>
    <t>21,553</t>
  </si>
  <si>
    <t>3,410,388</t>
  </si>
  <si>
    <t>MYOVANT SCIENCES LTD</t>
  </si>
  <si>
    <t>11,218,056</t>
  </si>
  <si>
    <t>416,100</t>
  </si>
  <si>
    <t>NABORS INDUSTRIES LTD</t>
  </si>
  <si>
    <t>991,168</t>
  </si>
  <si>
    <t>6,400</t>
  </si>
  <si>
    <t>NASDAQ INC</t>
  </si>
  <si>
    <t>2,627,068</t>
  </si>
  <si>
    <t>42,821</t>
  </si>
  <si>
    <t>NATERA INC</t>
  </si>
  <si>
    <t>70,539</t>
  </si>
  <si>
    <t>1,756</t>
  </si>
  <si>
    <t>NATIONAL BK HLDGS CORP</t>
  </si>
  <si>
    <t>14,207,039</t>
  </si>
  <si>
    <t>337,700</t>
  </si>
  <si>
    <t>2,721,394</t>
  </si>
  <si>
    <t>42,992</t>
  </si>
  <si>
    <t>856,398</t>
  </si>
  <si>
    <t>18,715</t>
  </si>
  <si>
    <t>5,562,950</t>
  </si>
  <si>
    <t>154,013</t>
  </si>
  <si>
    <t>NAVITAS SEMICONDUCTOR CORP</t>
  </si>
  <si>
    <t>436,447</t>
  </si>
  <si>
    <t>124,344</t>
  </si>
  <si>
    <t>NEOGENOMICS INC</t>
  </si>
  <si>
    <t>656,300</t>
  </si>
  <si>
    <t>NERDY INC</t>
  </si>
  <si>
    <t>1,350,000</t>
  </si>
  <si>
    <t>3,185,522</t>
  </si>
  <si>
    <t>53,039</t>
  </si>
  <si>
    <t>NETFLIX INC</t>
  </si>
  <si>
    <t>208,775</t>
  </si>
  <si>
    <t>708</t>
  </si>
  <si>
    <t>NEUROCRINE BIOSCIENCES INC</t>
  </si>
  <si>
    <t>2,672,470</t>
  </si>
  <si>
    <t>22,375</t>
  </si>
  <si>
    <t>NEVRO CORP</t>
  </si>
  <si>
    <t>5,068,800</t>
  </si>
  <si>
    <t>128,000</t>
  </si>
  <si>
    <t>3,738,000</t>
  </si>
  <si>
    <t>NEW RELIC INC</t>
  </si>
  <si>
    <t>6,033,037</t>
  </si>
  <si>
    <t>106,874</t>
  </si>
  <si>
    <t>NEW YORK CMNTY BANCORP INC</t>
  </si>
  <si>
    <t>636,804</t>
  </si>
  <si>
    <t>74,047</t>
  </si>
  <si>
    <t>NEW YORK TIMES CO</t>
  </si>
  <si>
    <t>397,830</t>
  </si>
  <si>
    <t>12,256</t>
  </si>
  <si>
    <t>NEWMONT CORP</t>
  </si>
  <si>
    <t>1,233,572</t>
  </si>
  <si>
    <t>26,135</t>
  </si>
  <si>
    <t>NEXPOINT RESIDENTIAL TR INC</t>
  </si>
  <si>
    <t>787,712</t>
  </si>
  <si>
    <t>NEXSTAR MEDIA GROUP INC</t>
  </si>
  <si>
    <t>2,784,902</t>
  </si>
  <si>
    <t>15,911</t>
  </si>
  <si>
    <t>28,821,434</t>
  </si>
  <si>
    <t>344,754</t>
  </si>
  <si>
    <t>NEXTERA ENERGY PARTNERS LP</t>
  </si>
  <si>
    <t>4,915,061</t>
  </si>
  <si>
    <t>70,125</t>
  </si>
  <si>
    <t>NEXTERS INC</t>
  </si>
  <si>
    <t>184,537</t>
  </si>
  <si>
    <t>259,582</t>
  </si>
  <si>
    <t>NIKE INC</t>
  </si>
  <si>
    <t>3,239,539</t>
  </si>
  <si>
    <t>27,686</t>
  </si>
  <si>
    <t>NISOURCE INC</t>
  </si>
  <si>
    <t>6,556,122</t>
  </si>
  <si>
    <t>239,100</t>
  </si>
  <si>
    <t>NOBLE CORP PLC</t>
  </si>
  <si>
    <t>6,723,618</t>
  </si>
  <si>
    <t>178,298</t>
  </si>
  <si>
    <t>NOBLE ROCK ACQUISITION CORP</t>
  </si>
  <si>
    <t>3,408,750</t>
  </si>
  <si>
    <t>337,500</t>
  </si>
  <si>
    <t>5,636</t>
  </si>
  <si>
    <t>112,500</t>
  </si>
  <si>
    <t>NORDIC AMERICAN TANKERS LIMI</t>
  </si>
  <si>
    <t>1,720,638</t>
  </si>
  <si>
    <t>562,300</t>
  </si>
  <si>
    <t>NORDSON CORP</t>
  </si>
  <si>
    <t>244,614</t>
  </si>
  <si>
    <t>1,029</t>
  </si>
  <si>
    <t>NORDSTROM INC</t>
  </si>
  <si>
    <t>3,566,940</t>
  </si>
  <si>
    <t>221,000</t>
  </si>
  <si>
    <t>504,175</t>
  </si>
  <si>
    <t>2,046</t>
  </si>
  <si>
    <t>9,063,000</t>
  </si>
  <si>
    <t>NORTHFIELD BANCORP INC DEL</t>
  </si>
  <si>
    <t>1,505,361</t>
  </si>
  <si>
    <t>95,700</t>
  </si>
  <si>
    <t>NORTHWEST NAT HLDG CO</t>
  </si>
  <si>
    <t>713,850</t>
  </si>
  <si>
    <t>356,040</t>
  </si>
  <si>
    <t>6,000</t>
  </si>
  <si>
    <t>NOVOCURE LTD</t>
  </si>
  <si>
    <t>158,436</t>
  </si>
  <si>
    <t>2,160</t>
  </si>
  <si>
    <t>NUTANIX INC</t>
  </si>
  <si>
    <t>292,073</t>
  </si>
  <si>
    <t>11,212</t>
  </si>
  <si>
    <t>NUTRIEN LTD</t>
  </si>
  <si>
    <t>40,111,775</t>
  </si>
  <si>
    <t>550,000</t>
  </si>
  <si>
    <t>2,369,790</t>
  </si>
  <si>
    <t>61,601</t>
  </si>
  <si>
    <t>2,940,483</t>
  </si>
  <si>
    <t>20,121</t>
  </si>
  <si>
    <t>101,477</t>
  </si>
  <si>
    <t>22</t>
  </si>
  <si>
    <t>NXP SEMICONDUCTORS N V</t>
  </si>
  <si>
    <t>109,318,833</t>
  </si>
  <si>
    <t>691,760</t>
  </si>
  <si>
    <t>OCEANFIRST FINL CORP</t>
  </si>
  <si>
    <t>1,115,625</t>
  </si>
  <si>
    <t>52,500</t>
  </si>
  <si>
    <t>318,377</t>
  </si>
  <si>
    <t>8,050</t>
  </si>
  <si>
    <t>OKTA INC</t>
  </si>
  <si>
    <t>359,416</t>
  </si>
  <si>
    <t>5,260</t>
  </si>
  <si>
    <t>OLAPLEX HLDGS INC</t>
  </si>
  <si>
    <t>1,127,444</t>
  </si>
  <si>
    <t>216,400</t>
  </si>
  <si>
    <t>199,214</t>
  </si>
  <si>
    <t>702</t>
  </si>
  <si>
    <t>OLD REP INTL CORP</t>
  </si>
  <si>
    <t>380,894</t>
  </si>
  <si>
    <t>15,772</t>
  </si>
  <si>
    <t>OLIN CORP</t>
  </si>
  <si>
    <t>3,623,584</t>
  </si>
  <si>
    <t>68,447</t>
  </si>
  <si>
    <t>83,609</t>
  </si>
  <si>
    <t>1,025</t>
  </si>
  <si>
    <t>16,029,963</t>
  </si>
  <si>
    <t>257,014</t>
  </si>
  <si>
    <t>8,521,874</t>
  </si>
  <si>
    <t>287,900</t>
  </si>
  <si>
    <t>OPORTUN FINL CORP</t>
  </si>
  <si>
    <t>1,630,409</t>
  </si>
  <si>
    <t>10,094,890</t>
  </si>
  <si>
    <t>123,500</t>
  </si>
  <si>
    <t>30,651,793</t>
  </si>
  <si>
    <t>36,316</t>
  </si>
  <si>
    <t>ORION BIOTECH OPPORTUNTES CO</t>
  </si>
  <si>
    <t>5,035,000</t>
  </si>
  <si>
    <t>16,340</t>
  </si>
  <si>
    <t>6,871,874</t>
  </si>
  <si>
    <t>79,462</t>
  </si>
  <si>
    <t>OTTER TAIL CORP</t>
  </si>
  <si>
    <t>2,584,062</t>
  </si>
  <si>
    <t>44,014</t>
  </si>
  <si>
    <t>OUTFRONT MEDIA INC</t>
  </si>
  <si>
    <t>3,034,140</t>
  </si>
  <si>
    <t>183,000</t>
  </si>
  <si>
    <t>OWENS CORNING NEW</t>
  </si>
  <si>
    <t>3,747,485</t>
  </si>
  <si>
    <t>43,933</t>
  </si>
  <si>
    <t>P3 HEALTH PARTNERS INC</t>
  </si>
  <si>
    <t>8,333</t>
  </si>
  <si>
    <t>34,707,294</t>
  </si>
  <si>
    <t>350,685</t>
  </si>
  <si>
    <t>3,391,278</t>
  </si>
  <si>
    <t>26,513</t>
  </si>
  <si>
    <t>PACTIV EVERGREEN INC</t>
  </si>
  <si>
    <t>10,089,952</t>
  </si>
  <si>
    <t>888,200</t>
  </si>
  <si>
    <t>PACWEST BANCORP DEL</t>
  </si>
  <si>
    <t>1,579,809</t>
  </si>
  <si>
    <t>68,837</t>
  </si>
  <si>
    <t>PAGAYA TECHNOLOGIES LTD</t>
  </si>
  <si>
    <t>1,860,002</t>
  </si>
  <si>
    <t>1,500,002</t>
  </si>
  <si>
    <t>5,987</t>
  </si>
  <si>
    <t>66,666</t>
  </si>
  <si>
    <t>PAGSEGURO DIGITAL LTD</t>
  </si>
  <si>
    <t>131,100</t>
  </si>
  <si>
    <t>PALANTIR TECHNOLOGIES INC</t>
  </si>
  <si>
    <t>8,291,231</t>
  </si>
  <si>
    <t>1,291,469</t>
  </si>
  <si>
    <t>4,618,774</t>
  </si>
  <si>
    <t>33,100</t>
  </si>
  <si>
    <t>PAR PAC HOLDINGS INC</t>
  </si>
  <si>
    <t>4,347,750</t>
  </si>
  <si>
    <t>187,000</t>
  </si>
  <si>
    <t>4,586,793</t>
  </si>
  <si>
    <t>389,041</t>
  </si>
  <si>
    <t>PATHFINDER ACQUISITION CORP</t>
  </si>
  <si>
    <t>1,852,863</t>
  </si>
  <si>
    <t>183,907</t>
  </si>
  <si>
    <t>136,781</t>
  </si>
  <si>
    <t>PATHWARD FINANCIAL INC</t>
  </si>
  <si>
    <t>22,213,800</t>
  </si>
  <si>
    <t>516,000</t>
  </si>
  <si>
    <t>PATRIA INVESTMENTS LIMITED</t>
  </si>
  <si>
    <t>2,908,584</t>
  </si>
  <si>
    <t>208,800</t>
  </si>
  <si>
    <t>44,581,661</t>
  </si>
  <si>
    <t>385,788</t>
  </si>
  <si>
    <t>PAYCOM SOFTWARE INC</t>
  </si>
  <si>
    <t>384,784</t>
  </si>
  <si>
    <t>1,240</t>
  </si>
  <si>
    <t>PAYLOCITY HLDG CORP</t>
  </si>
  <si>
    <t>3,628,583</t>
  </si>
  <si>
    <t>18,679</t>
  </si>
  <si>
    <t>8,569,618</t>
  </si>
  <si>
    <t>120,326</t>
  </si>
  <si>
    <t>42,390,810</t>
  </si>
  <si>
    <t>1,039,500</t>
  </si>
  <si>
    <t>64,496</t>
  </si>
  <si>
    <t>PEGASYSTEMS INC</t>
  </si>
  <si>
    <t>1,013,504</t>
  </si>
  <si>
    <t>194,467,021</t>
  </si>
  <si>
    <t>5,735,000</t>
  </si>
  <si>
    <t>PENN ENTERTAINMENT INC</t>
  </si>
  <si>
    <t>12,998,710</t>
  </si>
  <si>
    <t>437,667</t>
  </si>
  <si>
    <t>PENUMBRA INC</t>
  </si>
  <si>
    <t>2,891,980</t>
  </si>
  <si>
    <t>66,138,361</t>
  </si>
  <si>
    <t>366,093</t>
  </si>
  <si>
    <t>8,023,467</t>
  </si>
  <si>
    <t>114,900</t>
  </si>
  <si>
    <t>PERFORMANCE FOOD GROUP CO</t>
  </si>
  <si>
    <t>481,834</t>
  </si>
  <si>
    <t>8,252</t>
  </si>
  <si>
    <t>PERRIGO CO PLC</t>
  </si>
  <si>
    <t>401,682</t>
  </si>
  <si>
    <t>11,783</t>
  </si>
  <si>
    <t>PETCO HEALTH &amp; WELLNESS CO I</t>
  </si>
  <si>
    <t>878,436</t>
  </si>
  <si>
    <t>92,662</t>
  </si>
  <si>
    <t>26,135,269</t>
  </si>
  <si>
    <t>510,056</t>
  </si>
  <si>
    <t>34,963,698</t>
  </si>
  <si>
    <t>335,931</t>
  </si>
  <si>
    <t>PINNACLE WEST CAP CORP</t>
  </si>
  <si>
    <t>329,862</t>
  </si>
  <si>
    <t>4,338</t>
  </si>
  <si>
    <t>5,019,429</t>
  </si>
  <si>
    <t>206,731</t>
  </si>
  <si>
    <t>199,841</t>
  </si>
  <si>
    <t>PITNEY BOWES INC</t>
  </si>
  <si>
    <t>1,219,800</t>
  </si>
  <si>
    <t>321,000</t>
  </si>
  <si>
    <t>1,482,726</t>
  </si>
  <si>
    <t>146,500</t>
  </si>
  <si>
    <t>PJT PARTNERS INC</t>
  </si>
  <si>
    <t>2,984,445</t>
  </si>
  <si>
    <t>40,500</t>
  </si>
  <si>
    <t>PLAINS GP HLDGS L P</t>
  </si>
  <si>
    <t>3,311,528</t>
  </si>
  <si>
    <t>266,200</t>
  </si>
  <si>
    <t>PLANET FITNESS INC</t>
  </si>
  <si>
    <t>2,391,186</t>
  </si>
  <si>
    <t>30,345</t>
  </si>
  <si>
    <t>PLAYAGS INC</t>
  </si>
  <si>
    <t>2,295,000</t>
  </si>
  <si>
    <t>450,000</t>
  </si>
  <si>
    <t>PLEXUS CORP</t>
  </si>
  <si>
    <t>1,080,765</t>
  </si>
  <si>
    <t>PLUG POWER INC</t>
  </si>
  <si>
    <t>12,926,069</t>
  </si>
  <si>
    <t>1,044,953</t>
  </si>
  <si>
    <t>3,310,968</t>
  </si>
  <si>
    <t>328,469</t>
  </si>
  <si>
    <t>1,971</t>
  </si>
  <si>
    <t>65,694</t>
  </si>
  <si>
    <t>PNC FINL SVCS GROUP INC</t>
  </si>
  <si>
    <t>3,035,923</t>
  </si>
  <si>
    <t>19,222</t>
  </si>
  <si>
    <t>10,997,266</t>
  </si>
  <si>
    <t>225,400</t>
  </si>
  <si>
    <t>POLESTAR AUTOMOTIVE HLDG UK</t>
  </si>
  <si>
    <t>1,259,633</t>
  </si>
  <si>
    <t>237,219</t>
  </si>
  <si>
    <t>125,969</t>
  </si>
  <si>
    <t>112,472</t>
  </si>
  <si>
    <t>PONO CAPITAL CORP</t>
  </si>
  <si>
    <t>5,355,700</t>
  </si>
  <si>
    <t>490,000</t>
  </si>
  <si>
    <t>11,333</t>
  </si>
  <si>
    <t>141,666</t>
  </si>
  <si>
    <t>POPULAR INC</t>
  </si>
  <si>
    <t>2,590,658</t>
  </si>
  <si>
    <t>39,063</t>
  </si>
  <si>
    <t>PORTAGE FINTECH ACQUISITN CO</t>
  </si>
  <si>
    <t>1,775,310</t>
  </si>
  <si>
    <t>177,000</t>
  </si>
  <si>
    <t>10,086</t>
  </si>
  <si>
    <t>60,667</t>
  </si>
  <si>
    <t>3,449,600</t>
  </si>
  <si>
    <t>70,400</t>
  </si>
  <si>
    <t>POSHMARK INC</t>
  </si>
  <si>
    <t>9,467,460</t>
  </si>
  <si>
    <t>529,500</t>
  </si>
  <si>
    <t>POST HOLDINGS PARTNERING COR</t>
  </si>
  <si>
    <t>4,964,980</t>
  </si>
  <si>
    <t>3,324,294</t>
  </si>
  <si>
    <t>46,351</t>
  </si>
  <si>
    <t>47</t>
  </si>
  <si>
    <t>158,333</t>
  </si>
  <si>
    <t>PPG INDS INC</t>
  </si>
  <si>
    <t>504,972</t>
  </si>
  <si>
    <t>4,016</t>
  </si>
  <si>
    <t>PPL CORP</t>
  </si>
  <si>
    <t>4,440,096</t>
  </si>
  <si>
    <t>151,954</t>
  </si>
  <si>
    <t>PREMIER INC</t>
  </si>
  <si>
    <t>495,946</t>
  </si>
  <si>
    <t>14,178</t>
  </si>
  <si>
    <t>18,213,020</t>
  </si>
  <si>
    <t>167,000</t>
  </si>
  <si>
    <t>PRICESMART INC</t>
  </si>
  <si>
    <t>2,577,072</t>
  </si>
  <si>
    <t>PRIMERICA INC</t>
  </si>
  <si>
    <t>246,767</t>
  </si>
  <si>
    <t>1,740</t>
  </si>
  <si>
    <t>17,371,440</t>
  </si>
  <si>
    <t>PRIVIA HEALTH GROUP INC</t>
  </si>
  <si>
    <t>5,886,432</t>
  </si>
  <si>
    <t>259,200</t>
  </si>
  <si>
    <t>PROASSURANCE CORP</t>
  </si>
  <si>
    <t>267,291</t>
  </si>
  <si>
    <t>15,300</t>
  </si>
  <si>
    <t>13,750,584</t>
  </si>
  <si>
    <t>90,727</t>
  </si>
  <si>
    <t>PROFESSIONAL HLDG CORP</t>
  </si>
  <si>
    <t>1,270,492</t>
  </si>
  <si>
    <t>45,800</t>
  </si>
  <si>
    <t>PROG HOLDINGS INC</t>
  </si>
  <si>
    <t>2,857,788</t>
  </si>
  <si>
    <t>169,200</t>
  </si>
  <si>
    <t>7,610,994</t>
  </si>
  <si>
    <t>58,677</t>
  </si>
  <si>
    <t>70,118</t>
  </si>
  <si>
    <t>622</t>
  </si>
  <si>
    <t>2,477</t>
  </si>
  <si>
    <t>145,701</t>
  </si>
  <si>
    <t>PROTERRA INC</t>
  </si>
  <si>
    <t>988,287</t>
  </si>
  <si>
    <t>262,145</t>
  </si>
  <si>
    <t>PROTO LABS INC</t>
  </si>
  <si>
    <t>1,482,323</t>
  </si>
  <si>
    <t>58,062</t>
  </si>
  <si>
    <t>12,830,340</t>
  </si>
  <si>
    <t>129,000</t>
  </si>
  <si>
    <t>PTC INC</t>
  </si>
  <si>
    <t>1,145,302</t>
  </si>
  <si>
    <t>9,541</t>
  </si>
  <si>
    <t>PTC THERAPEUTICS INC</t>
  </si>
  <si>
    <t>1,335,950</t>
  </si>
  <si>
    <t>PUBLIC STORAGE</t>
  </si>
  <si>
    <t>15,026,029</t>
  </si>
  <si>
    <t>53,628</t>
  </si>
  <si>
    <t>PUBLIC SVC ENTERPRISE GRP IN</t>
  </si>
  <si>
    <t>516,261</t>
  </si>
  <si>
    <t>8,426</t>
  </si>
  <si>
    <t>PULMONX CORP</t>
  </si>
  <si>
    <t>1,643,850</t>
  </si>
  <si>
    <t>195,000</t>
  </si>
  <si>
    <t>5,782,310</t>
  </si>
  <si>
    <t>127,000</t>
  </si>
  <si>
    <t>PURE STORAGE INC</t>
  </si>
  <si>
    <t>297,411</t>
  </si>
  <si>
    <t>11,114</t>
  </si>
  <si>
    <t>PVH CORPORATION</t>
  </si>
  <si>
    <t>466,529</t>
  </si>
  <si>
    <t>6,609</t>
  </si>
  <si>
    <t>QIAGEN NV</t>
  </si>
  <si>
    <t>16,905,930</t>
  </si>
  <si>
    <t>339,000</t>
  </si>
  <si>
    <t>QUAKER HOUGHTON</t>
  </si>
  <si>
    <t>500,700</t>
  </si>
  <si>
    <t>QUALCOMM INC</t>
  </si>
  <si>
    <t>16,607,646</t>
  </si>
  <si>
    <t>151,061</t>
  </si>
  <si>
    <t>1,414,098</t>
  </si>
  <si>
    <t>QUANEX BLDG PRODS CORP</t>
  </si>
  <si>
    <t>2,337,216</t>
  </si>
  <si>
    <t>98,700</t>
  </si>
  <si>
    <t>QUANTA SVCS INC</t>
  </si>
  <si>
    <t>2,835,607</t>
  </si>
  <si>
    <t>19,899</t>
  </si>
  <si>
    <t>508,430</t>
  </si>
  <si>
    <t>3,250</t>
  </si>
  <si>
    <t>QUIDELORTHO CORP</t>
  </si>
  <si>
    <t>291,535</t>
  </si>
  <si>
    <t>3,403</t>
  </si>
  <si>
    <t>R1 RCM INC</t>
  </si>
  <si>
    <t>18,790,200</t>
  </si>
  <si>
    <t>1,716,000</t>
  </si>
  <si>
    <t>RADIAN GROUP INC</t>
  </si>
  <si>
    <t>2,421,890</t>
  </si>
  <si>
    <t>RADIANT LOGISTICS INC</t>
  </si>
  <si>
    <t>801,675</t>
  </si>
  <si>
    <t>157,500</t>
  </si>
  <si>
    <t>RADIUS GLOBAL INFRASTRCTRE I</t>
  </si>
  <si>
    <t>390,060</t>
  </si>
  <si>
    <t>RANGE RES CORP</t>
  </si>
  <si>
    <t>1,730,959</t>
  </si>
  <si>
    <t>69,183</t>
  </si>
  <si>
    <t>RAPID7 INC</t>
  </si>
  <si>
    <t>2,038,800</t>
  </si>
  <si>
    <t>484,859</t>
  </si>
  <si>
    <t>7,644</t>
  </si>
  <si>
    <t>REGAL REXNORD CORPORATION</t>
  </si>
  <si>
    <t>17,091,871</t>
  </si>
  <si>
    <t>142,456</t>
  </si>
  <si>
    <t>REGENCY CTRS CORP</t>
  </si>
  <si>
    <t>6,353,375</t>
  </si>
  <si>
    <t>101,654</t>
  </si>
  <si>
    <t>155,842</t>
  </si>
  <si>
    <t>216</t>
  </si>
  <si>
    <t>REGIONAL MGMT CORP</t>
  </si>
  <si>
    <t>991,224</t>
  </si>
  <si>
    <t>35,300</t>
  </si>
  <si>
    <t>RELAY THERAPEUTICS INC</t>
  </si>
  <si>
    <t>2,420,280</t>
  </si>
  <si>
    <t>162,000</t>
  </si>
  <si>
    <t>183,613</t>
  </si>
  <si>
    <t>907</t>
  </si>
  <si>
    <t>RENAISSANCE CAP GREENWICH FD</t>
  </si>
  <si>
    <t>2,595,600</t>
  </si>
  <si>
    <t>RENEW ENERGY GLOBAL PLC</t>
  </si>
  <si>
    <t>3,099,228</t>
  </si>
  <si>
    <t>563,496</t>
  </si>
  <si>
    <t>57,825</t>
  </si>
  <si>
    <t>76,085</t>
  </si>
  <si>
    <t>RENTOKIL INITIAL PLC</t>
  </si>
  <si>
    <t>6,485,505</t>
  </si>
  <si>
    <t>210,500</t>
  </si>
  <si>
    <t>REPUBLIC FIRST BANCORP INC</t>
  </si>
  <si>
    <t>40,850</t>
  </si>
  <si>
    <t>2,002,054</t>
  </si>
  <si>
    <t>15,521</t>
  </si>
  <si>
    <t>RESMED INC</t>
  </si>
  <si>
    <t>3,808,987</t>
  </si>
  <si>
    <t>18,301</t>
  </si>
  <si>
    <t>REX AMERICAN RES CORP</t>
  </si>
  <si>
    <t>377,668</t>
  </si>
  <si>
    <t>11,854</t>
  </si>
  <si>
    <t>RH</t>
  </si>
  <si>
    <t>69,737</t>
  </si>
  <si>
    <t>261</t>
  </si>
  <si>
    <t>11,318,582</t>
  </si>
  <si>
    <t>614,139</t>
  </si>
  <si>
    <t>3,955,998</t>
  </si>
  <si>
    <t>391,683</t>
  </si>
  <si>
    <t>5,350</t>
  </si>
  <si>
    <t>178,336</t>
  </si>
  <si>
    <t>68,071</t>
  </si>
  <si>
    <t>922</t>
  </si>
  <si>
    <t>ROCKET PHARMACEUTICALS INC</t>
  </si>
  <si>
    <t>1,604,740</t>
  </si>
  <si>
    <t>11,466,501</t>
  </si>
  <si>
    <t>44,518</t>
  </si>
  <si>
    <t>10,005,297</t>
  </si>
  <si>
    <t>214,000</t>
  </si>
  <si>
    <t>ROGERS CORP</t>
  </si>
  <si>
    <t>8,520,876</t>
  </si>
  <si>
    <t>71,400</t>
  </si>
  <si>
    <t>3,340,852</t>
  </si>
  <si>
    <t>91,430</t>
  </si>
  <si>
    <t>ROPER TECHNOLOGIES INC</t>
  </si>
  <si>
    <t>15,968,750</t>
  </si>
  <si>
    <t>36,957</t>
  </si>
  <si>
    <t>ROSECLIFF ACQUISITION CORP I</t>
  </si>
  <si>
    <t>2,667</t>
  </si>
  <si>
    <t>ROSS STORES INC</t>
  </si>
  <si>
    <t>895,248</t>
  </si>
  <si>
    <t>7,713</t>
  </si>
  <si>
    <t>339,399,232</t>
  </si>
  <si>
    <t>3,613,682</t>
  </si>
  <si>
    <t>1,671,787</t>
  </si>
  <si>
    <t>457,721</t>
  </si>
  <si>
    <t>11,582</t>
  </si>
  <si>
    <t>RUSH ENTERPRISES INC</t>
  </si>
  <si>
    <t>2,603,544</t>
  </si>
  <si>
    <t>49,800</t>
  </si>
  <si>
    <t>RUSH STREET INTERACTIVE INC</t>
  </si>
  <si>
    <t>9,334</t>
  </si>
  <si>
    <t>2,600</t>
  </si>
  <si>
    <t>115,076</t>
  </si>
  <si>
    <t>1,377</t>
  </si>
  <si>
    <t>RYERSON HLDG CORP</t>
  </si>
  <si>
    <t>3,679,616</t>
  </si>
  <si>
    <t>121,600</t>
  </si>
  <si>
    <t>RYMAN HOSPITALITY PPTYS INC</t>
  </si>
  <si>
    <t>2,208,060</t>
  </si>
  <si>
    <t>27,000</t>
  </si>
  <si>
    <t>7,398,155</t>
  </si>
  <si>
    <t>22,088</t>
  </si>
  <si>
    <t>SAFEHOLD INC</t>
  </si>
  <si>
    <t>3,669,742</t>
  </si>
  <si>
    <t>128,223</t>
  </si>
  <si>
    <t>SAGE THERAPEUTICS INC</t>
  </si>
  <si>
    <t>2,116,770</t>
  </si>
  <si>
    <t>SALESFORCE INC</t>
  </si>
  <si>
    <t>5,301,213</t>
  </si>
  <si>
    <t>39,982</t>
  </si>
  <si>
    <t>SANMINA CORPORATION</t>
  </si>
  <si>
    <t>973,930</t>
  </si>
  <si>
    <t>17,000</t>
  </si>
  <si>
    <t>3,779,420</t>
  </si>
  <si>
    <t>13,483</t>
  </si>
  <si>
    <t>8,778,132</t>
  </si>
  <si>
    <t>164,200</t>
  </si>
  <si>
    <t>SCHNEIDER NATIONAL INC</t>
  </si>
  <si>
    <t>82,064</t>
  </si>
  <si>
    <t>3,507</t>
  </si>
  <si>
    <t>SCHWAB CHARLES CORP</t>
  </si>
  <si>
    <t>38,207,431</t>
  </si>
  <si>
    <t>458,893</t>
  </si>
  <si>
    <t>SCHWAB STRATEGIC TR</t>
  </si>
  <si>
    <t>23,148,000</t>
  </si>
  <si>
    <t>1,200,000</t>
  </si>
  <si>
    <t>4,515,000</t>
  </si>
  <si>
    <t>SCION TECH GROWTH II</t>
  </si>
  <si>
    <t>2,457</t>
  </si>
  <si>
    <t>151,666</t>
  </si>
  <si>
    <t>SCORPIO TANKERS INC</t>
  </si>
  <si>
    <t>21,889,767</t>
  </si>
  <si>
    <t>407,100</t>
  </si>
  <si>
    <t>12,900,349</t>
  </si>
  <si>
    <t>1,287,460</t>
  </si>
  <si>
    <t>SEABOARD CORP DEL</t>
  </si>
  <si>
    <t>86,830</t>
  </si>
  <si>
    <t>23</t>
  </si>
  <si>
    <t>SEACOAST BKG CORP FLA</t>
  </si>
  <si>
    <t>994,961</t>
  </si>
  <si>
    <t>SEAGATE TECHNOLOGY HLDNGS PL</t>
  </si>
  <si>
    <t>464,546</t>
  </si>
  <si>
    <t>8,830</t>
  </si>
  <si>
    <t>66,753</t>
  </si>
  <si>
    <t>226,135,165</t>
  </si>
  <si>
    <t>3,207,591</t>
  </si>
  <si>
    <t>186,375,000</t>
  </si>
  <si>
    <t>154,912,133</t>
  </si>
  <si>
    <t>1,577,356</t>
  </si>
  <si>
    <t>126,540,000</t>
  </si>
  <si>
    <t>3,700,000</t>
  </si>
  <si>
    <t>104,604,500</t>
  </si>
  <si>
    <t>770,000</t>
  </si>
  <si>
    <t>98,210,000</t>
  </si>
  <si>
    <t>83,954,000</t>
  </si>
  <si>
    <t>650,000</t>
  </si>
  <si>
    <t>29,079,401</t>
  </si>
  <si>
    <t>332,450</t>
  </si>
  <si>
    <t>23,304,000</t>
  </si>
  <si>
    <t>10,547,319</t>
  </si>
  <si>
    <t>285,603</t>
  </si>
  <si>
    <t>SELECTA BIOSCIENCES INC</t>
  </si>
  <si>
    <t>814,504</t>
  </si>
  <si>
    <t>720,800</t>
  </si>
  <si>
    <t>3,098,520</t>
  </si>
  <si>
    <t>108,000</t>
  </si>
  <si>
    <t>3,180,440</t>
  </si>
  <si>
    <t>4,340,859</t>
  </si>
  <si>
    <t>11,180</t>
  </si>
  <si>
    <t>SFL CORPORATION LTD</t>
  </si>
  <si>
    <t>1,060,300</t>
  </si>
  <si>
    <t>25,327,431</t>
  </si>
  <si>
    <t>880,000</t>
  </si>
  <si>
    <t>SHERWIN WILLIAMS CO</t>
  </si>
  <si>
    <t>2,420,766</t>
  </si>
  <si>
    <t>10,200</t>
  </si>
  <si>
    <t>SHOALS TECHNOLOGIES GROUP IN</t>
  </si>
  <si>
    <t>8,178,253</t>
  </si>
  <si>
    <t>331,506</t>
  </si>
  <si>
    <t>7,196,350</t>
  </si>
  <si>
    <t>SHOE CARNIVAL INC</t>
  </si>
  <si>
    <t>1,322,223</t>
  </si>
  <si>
    <t>49,807,922</t>
  </si>
  <si>
    <t>1,435,000</t>
  </si>
  <si>
    <t>SIERRA BANCORP</t>
  </si>
  <si>
    <t>55,224</t>
  </si>
  <si>
    <t>SIERRA WIRELESS INC</t>
  </si>
  <si>
    <t>5,073,250</t>
  </si>
  <si>
    <t>SIGNA SPORTS UNITED NV</t>
  </si>
  <si>
    <t>147,300</t>
  </si>
  <si>
    <t>18,547</t>
  </si>
  <si>
    <t>233,000</t>
  </si>
  <si>
    <t>SIGNATURE BK NEW YORK N Y</t>
  </si>
  <si>
    <t>12,434,888</t>
  </si>
  <si>
    <t>107,923</t>
  </si>
  <si>
    <t>SIGNET JEWELERS LIMITED</t>
  </si>
  <si>
    <t>2,107,048</t>
  </si>
  <si>
    <t>30,986</t>
  </si>
  <si>
    <t>SIGNIFY HEALTH INC</t>
  </si>
  <si>
    <t>18,657,832</t>
  </si>
  <si>
    <t>651,006</t>
  </si>
  <si>
    <t>SILICON MOTION TECHNOLOGY CO</t>
  </si>
  <si>
    <t>4,750,769</t>
  </si>
  <si>
    <t>73,100</t>
  </si>
  <si>
    <t>39,275,914</t>
  </si>
  <si>
    <t>334,320</t>
  </si>
  <si>
    <t>66,220</t>
  </si>
  <si>
    <t>11,339</t>
  </si>
  <si>
    <t>SITE CTRS CORP</t>
  </si>
  <si>
    <t>355,160</t>
  </si>
  <si>
    <t>SITIO ROYALTIES CORP</t>
  </si>
  <si>
    <t>28,750</t>
  </si>
  <si>
    <t>SIX FLAGS ENTMT CORP NEW</t>
  </si>
  <si>
    <t>207,855</t>
  </si>
  <si>
    <t>8,940</t>
  </si>
  <si>
    <t>SK GROWTH OPPORTUNITIES CORP</t>
  </si>
  <si>
    <t>10,685,000</t>
  </si>
  <si>
    <t>SKILLSOFT CORP</t>
  </si>
  <si>
    <t>72,518</t>
  </si>
  <si>
    <t>665,000</t>
  </si>
  <si>
    <t>SKYWEST INC</t>
  </si>
  <si>
    <t>1,976,247</t>
  </si>
  <si>
    <t>119,700</t>
  </si>
  <si>
    <t>SKYWORKS SOLUTIONS INC</t>
  </si>
  <si>
    <t>5,885,996</t>
  </si>
  <si>
    <t>64,589</t>
  </si>
  <si>
    <t>SL GREEN RLTY CORP</t>
  </si>
  <si>
    <t>4,310,225</t>
  </si>
  <si>
    <t>127,824</t>
  </si>
  <si>
    <t>SLM CORP</t>
  </si>
  <si>
    <t>5,167,580</t>
  </si>
  <si>
    <t>311,300</t>
  </si>
  <si>
    <t>SM ENERGY CO</t>
  </si>
  <si>
    <t>10,170,360</t>
  </si>
  <si>
    <t>292,000</t>
  </si>
  <si>
    <t>115,834</t>
  </si>
  <si>
    <t>731</t>
  </si>
  <si>
    <t>5,625,075</t>
  </si>
  <si>
    <t>628,500</t>
  </si>
  <si>
    <t>SNAP ON INC</t>
  </si>
  <si>
    <t>1,208,941</t>
  </si>
  <si>
    <t>5,291</t>
  </si>
  <si>
    <t>SOCIAL CAP SUVRETTA HLDS CP</t>
  </si>
  <si>
    <t>12,562,500</t>
  </si>
  <si>
    <t>2,517,500</t>
  </si>
  <si>
    <t>SOCIAL LEVERAGE ACQUISN CORP</t>
  </si>
  <si>
    <t>2,250</t>
  </si>
  <si>
    <t>SOLAREDGE TECHNOLOGIES INC</t>
  </si>
  <si>
    <t>31,899,035</t>
  </si>
  <si>
    <t>112,610</t>
  </si>
  <si>
    <t>SONIC AUTOMOTIVE INC</t>
  </si>
  <si>
    <t>1,182,480</t>
  </si>
  <si>
    <t>SOTERA HEALTH CO</t>
  </si>
  <si>
    <t>149,973</t>
  </si>
  <si>
    <t>18,004</t>
  </si>
  <si>
    <t>SOUTH JERSEY INDS INC</t>
  </si>
  <si>
    <t>23,414,270</t>
  </si>
  <si>
    <t>659,000</t>
  </si>
  <si>
    <t>SOUTH PLAINS FINANCIAL INC</t>
  </si>
  <si>
    <t>993,833</t>
  </si>
  <si>
    <t>36,100</t>
  </si>
  <si>
    <t>19,743,044</t>
  </si>
  <si>
    <t>586,369</t>
  </si>
  <si>
    <t>151,059</t>
  </si>
  <si>
    <t>25,822</t>
  </si>
  <si>
    <t>SPARTANNASH CO</t>
  </si>
  <si>
    <t>967,680</t>
  </si>
  <si>
    <t>SPDR DOW JONES INDL AVERAGE</t>
  </si>
  <si>
    <t>82,832,500</t>
  </si>
  <si>
    <t>579,539,776</t>
  </si>
  <si>
    <t>1,515,414</t>
  </si>
  <si>
    <t>13,385,050</t>
  </si>
  <si>
    <t>SPDR S&amp;P MIDCAP 400 ETF TR</t>
  </si>
  <si>
    <t>80,587,780</t>
  </si>
  <si>
    <t>182,000</t>
  </si>
  <si>
    <t>SPDR SER TR</t>
  </si>
  <si>
    <t>320,133,000</t>
  </si>
  <si>
    <t>5,450,000</t>
  </si>
  <si>
    <t>281,407,480</t>
  </si>
  <si>
    <t>2,071,000</t>
  </si>
  <si>
    <t>215,081,100</t>
  </si>
  <si>
    <t>3,558,000</t>
  </si>
  <si>
    <t>141,515,000</t>
  </si>
  <si>
    <t>1,705,000</t>
  </si>
  <si>
    <t>69,368,000</t>
  </si>
  <si>
    <t>1,150,000</t>
  </si>
  <si>
    <t>64,753,000</t>
  </si>
  <si>
    <t>1,300,000</t>
  </si>
  <si>
    <t>48,360,000</t>
  </si>
  <si>
    <t>32,669,000</t>
  </si>
  <si>
    <t>19,384,200</t>
  </si>
  <si>
    <t>9,172,800</t>
  </si>
  <si>
    <t>9,147,000</t>
  </si>
  <si>
    <t>4,457,520</t>
  </si>
  <si>
    <t>41,000</t>
  </si>
  <si>
    <t>2,989,350</t>
  </si>
  <si>
    <t>73,000</t>
  </si>
  <si>
    <t>1,762,200</t>
  </si>
  <si>
    <t>SPIRIT AIRLS INC</t>
  </si>
  <si>
    <t>1,967,480</t>
  </si>
  <si>
    <t>SPIRIT RLTY CAP INC NEW</t>
  </si>
  <si>
    <t>2,114,573</t>
  </si>
  <si>
    <t>52,957</t>
  </si>
  <si>
    <t>SPLUNK INC</t>
  </si>
  <si>
    <t>35,800,613</t>
  </si>
  <si>
    <t>415,851</t>
  </si>
  <si>
    <t>SPOTIFY TECHNOLOGY S A</t>
  </si>
  <si>
    <t>7,493,381</t>
  </si>
  <si>
    <t>94,913</t>
  </si>
  <si>
    <t>SPRINGBIG HOLDINGS INC</t>
  </si>
  <si>
    <t>795</t>
  </si>
  <si>
    <t>SPRINGWORKS THERAPEUTICS INC</t>
  </si>
  <si>
    <t>2,777,868</t>
  </si>
  <si>
    <t>106,800</t>
  </si>
  <si>
    <t>SPROUT SOCIAL INC</t>
  </si>
  <si>
    <t>3,557</t>
  </si>
  <si>
    <t>63</t>
  </si>
  <si>
    <t>SS&amp;C TECHNOLOGIES HLDGS INC</t>
  </si>
  <si>
    <t>2,181,314</t>
  </si>
  <si>
    <t>41,900</t>
  </si>
  <si>
    <t>3,584,000</t>
  </si>
  <si>
    <t>STAG INDL INC</t>
  </si>
  <si>
    <t>920,835</t>
  </si>
  <si>
    <t>STANLEY BLACK &amp; DECKER INC</t>
  </si>
  <si>
    <t>288,836</t>
  </si>
  <si>
    <t>3,845</t>
  </si>
  <si>
    <t>STARBUCKS CORP</t>
  </si>
  <si>
    <t>5,434,176</t>
  </si>
  <si>
    <t>54,780</t>
  </si>
  <si>
    <t>STATE STR CORP</t>
  </si>
  <si>
    <t>236,666</t>
  </si>
  <si>
    <t>3,051</t>
  </si>
  <si>
    <t>STEM INC</t>
  </si>
  <si>
    <t>2,081,742</t>
  </si>
  <si>
    <t>232,857</t>
  </si>
  <si>
    <t>STERIS PLC</t>
  </si>
  <si>
    <t>249,516</t>
  </si>
  <si>
    <t>1,351</t>
  </si>
  <si>
    <t>STEWART INFORMATION SVCS COR</t>
  </si>
  <si>
    <t>2,170,684</t>
  </si>
  <si>
    <t>50,800</t>
  </si>
  <si>
    <t>STITCH FIX INC</t>
  </si>
  <si>
    <t>143,060</t>
  </si>
  <si>
    <t>STOKE THERAPEUTICS INC</t>
  </si>
  <si>
    <t>3,952,286</t>
  </si>
  <si>
    <t>428,200</t>
  </si>
  <si>
    <t>STONECO LTD</t>
  </si>
  <si>
    <t>920,400</t>
  </si>
  <si>
    <t>STONEX GROUP INC</t>
  </si>
  <si>
    <t>3,106,780</t>
  </si>
  <si>
    <t>32,600</t>
  </si>
  <si>
    <t>18,512,726</t>
  </si>
  <si>
    <t>577,440</t>
  </si>
  <si>
    <t>2,514,990</t>
  </si>
  <si>
    <t>249,999</t>
  </si>
  <si>
    <t>704</t>
  </si>
  <si>
    <t>11</t>
  </si>
  <si>
    <t>13,446,950</t>
  </si>
  <si>
    <t>SUMMIT MATLS INC</t>
  </si>
  <si>
    <t>2,367,556</t>
  </si>
  <si>
    <t>83,394</t>
  </si>
  <si>
    <t>SUMO LOGIC INC</t>
  </si>
  <si>
    <t>3,466,800</t>
  </si>
  <si>
    <t>428,000</t>
  </si>
  <si>
    <t>9,274,015</t>
  </si>
  <si>
    <t>SUNCOR ENERGY INC NEW</t>
  </si>
  <si>
    <t>144,225,048</t>
  </si>
  <si>
    <t>4,551,400</t>
  </si>
  <si>
    <t>SUNLIGHT FINANCIAL HOLDINGS</t>
  </si>
  <si>
    <t>4,107</t>
  </si>
  <si>
    <t>25,655</t>
  </si>
  <si>
    <t>SUNNOVA ENERGY INTL INC.</t>
  </si>
  <si>
    <t>11,274,962</t>
  </si>
  <si>
    <t>626,039</t>
  </si>
  <si>
    <t>SUNPOWER CORP</t>
  </si>
  <si>
    <t>4,019,987</t>
  </si>
  <si>
    <t>222,961</t>
  </si>
  <si>
    <t>SUNRUN INC</t>
  </si>
  <si>
    <t>9,829,753</t>
  </si>
  <si>
    <t>409,232</t>
  </si>
  <si>
    <t>2,267</t>
  </si>
  <si>
    <t>SVB FINANCIAL GROUP</t>
  </si>
  <si>
    <t>843,233</t>
  </si>
  <si>
    <t>3,664</t>
  </si>
  <si>
    <t>SVF INVESTMENT CORP</t>
  </si>
  <si>
    <t>3,137</t>
  </si>
  <si>
    <t>SWVL HOLDINGS CORP</t>
  </si>
  <si>
    <t>1,916</t>
  </si>
  <si>
    <t>96,266</t>
  </si>
  <si>
    <t>SYLVAMO CORP</t>
  </si>
  <si>
    <t>2,137,960</t>
  </si>
  <si>
    <t>6,185,400</t>
  </si>
  <si>
    <t>SYNCHRONY FINANCIAL</t>
  </si>
  <si>
    <t>440,258</t>
  </si>
  <si>
    <t>13,398</t>
  </si>
  <si>
    <t>2,388,608</t>
  </si>
  <si>
    <t>7,481</t>
  </si>
  <si>
    <t>SYSTEM1 INC</t>
  </si>
  <si>
    <t>3,873</t>
  </si>
  <si>
    <t>8,350</t>
  </si>
  <si>
    <t>T-MOBILE US INC</t>
  </si>
  <si>
    <t>23,799,860</t>
  </si>
  <si>
    <t>169,999</t>
  </si>
  <si>
    <t>TAIWAN SEMICONDUCTOR MFG LTD</t>
  </si>
  <si>
    <t>156,063,999</t>
  </si>
  <si>
    <t>2,095,100</t>
  </si>
  <si>
    <t>TAKE-TWO INTERACTIVE SOFTWAR</t>
  </si>
  <si>
    <t>5,258,565</t>
  </si>
  <si>
    <t>50,500</t>
  </si>
  <si>
    <t>TAL EDUCATION GROUP</t>
  </si>
  <si>
    <t>9,936,270</t>
  </si>
  <si>
    <t>1,409,400</t>
  </si>
  <si>
    <t>624,445</t>
  </si>
  <si>
    <t>13,892</t>
  </si>
  <si>
    <t>TAPESTRY INC</t>
  </si>
  <si>
    <t>4,971,001</t>
  </si>
  <si>
    <t>130,541</t>
  </si>
  <si>
    <t>TARGET HOSPITALITY CORP</t>
  </si>
  <si>
    <t>6,605,582</t>
  </si>
  <si>
    <t>436,300</t>
  </si>
  <si>
    <t>TASTEMAKER ACQUISITION CORP</t>
  </si>
  <si>
    <t>4,297</t>
  </si>
  <si>
    <t>28,650</t>
  </si>
  <si>
    <t>243,735,113</t>
  </si>
  <si>
    <t>6,120,018</t>
  </si>
  <si>
    <t>TE CONNECTIVITY LTD</t>
  </si>
  <si>
    <t>31,218,482</t>
  </si>
  <si>
    <t>271,938</t>
  </si>
  <si>
    <t>TECHNIPFMC PLC</t>
  </si>
  <si>
    <t>19,621,024</t>
  </si>
  <si>
    <t>1,609,600</t>
  </si>
  <si>
    <t>TEEKAY CORPORATION</t>
  </si>
  <si>
    <t>1,921,328</t>
  </si>
  <si>
    <t>423,200</t>
  </si>
  <si>
    <t>TEEKAY TANKERS LTD</t>
  </si>
  <si>
    <t>11,282,622</t>
  </si>
  <si>
    <t>366,200</t>
  </si>
  <si>
    <t>5,274,191</t>
  </si>
  <si>
    <t>248,900</t>
  </si>
  <si>
    <t>14,607,990</t>
  </si>
  <si>
    <t>617,674</t>
  </si>
  <si>
    <t>TELEDYNE TECHNOLOGIES INC</t>
  </si>
  <si>
    <t>485,491</t>
  </si>
  <si>
    <t>1,214</t>
  </si>
  <si>
    <t>TELEFONICA S A</t>
  </si>
  <si>
    <t>19,705,112</t>
  </si>
  <si>
    <t>1,022,132</t>
  </si>
  <si>
    <t>TEMPUR SEALY INTL INC</t>
  </si>
  <si>
    <t>77,723</t>
  </si>
  <si>
    <t>2,264</t>
  </si>
  <si>
    <t>1,131,649</t>
  </si>
  <si>
    <t>33,620</t>
  </si>
  <si>
    <t>TERADYNE INC</t>
  </si>
  <si>
    <t>5,439,809</t>
  </si>
  <si>
    <t>62,276</t>
  </si>
  <si>
    <t>15,825,674</t>
  </si>
  <si>
    <t>128,476</t>
  </si>
  <si>
    <t>263,084</t>
  </si>
  <si>
    <t>1,812</t>
  </si>
  <si>
    <t>5,318,597</t>
  </si>
  <si>
    <t>32,191</t>
  </si>
  <si>
    <t>5,093,200</t>
  </si>
  <si>
    <t>2,949,811</t>
  </si>
  <si>
    <t>41,664</t>
  </si>
  <si>
    <t>TG THERAPEUTICS INC</t>
  </si>
  <si>
    <t>1,580,488</t>
  </si>
  <si>
    <t>THE BEAUTY HEALTH COMPANY</t>
  </si>
  <si>
    <t>2,531,620</t>
  </si>
  <si>
    <t>278,200</t>
  </si>
  <si>
    <t>THE LION ELECTRIC COMPANY</t>
  </si>
  <si>
    <t>344,895</t>
  </si>
  <si>
    <t>153,971</t>
  </si>
  <si>
    <t>THE ONCOLOGY INSTITUTE INC</t>
  </si>
  <si>
    <t>9,634</t>
  </si>
  <si>
    <t>87,500</t>
  </si>
  <si>
    <t>THE TRADE DESK INC</t>
  </si>
  <si>
    <t>3,301,505</t>
  </si>
  <si>
    <t>73,645</t>
  </si>
  <si>
    <t>34,263,932</t>
  </si>
  <si>
    <t>62,220</t>
  </si>
  <si>
    <t>THUNDER BRDG CAP PRTNRS IV I</t>
  </si>
  <si>
    <t>10,040,000</t>
  </si>
  <si>
    <t>9,587</t>
  </si>
  <si>
    <t>TIDEWATER INC NEW</t>
  </si>
  <si>
    <t>8,287,565</t>
  </si>
  <si>
    <t>224,900</t>
  </si>
  <si>
    <t>172,364</t>
  </si>
  <si>
    <t>2,439</t>
  </si>
  <si>
    <t>3,783,706</t>
  </si>
  <si>
    <t>47,534</t>
  </si>
  <si>
    <t>2,799,314</t>
  </si>
  <si>
    <t>56,076</t>
  </si>
  <si>
    <t>280,117</t>
  </si>
  <si>
    <t>1,790</t>
  </si>
  <si>
    <t>TORO CO</t>
  </si>
  <si>
    <t>1,637,212</t>
  </si>
  <si>
    <t>14,463</t>
  </si>
  <si>
    <t>25,872,805</t>
  </si>
  <si>
    <t>1,222,490</t>
  </si>
  <si>
    <t>18,900</t>
  </si>
  <si>
    <t>5,374,080</t>
  </si>
  <si>
    <t>124,400</t>
  </si>
  <si>
    <t>TPG PACE BENEFICIAL II CORP</t>
  </si>
  <si>
    <t>11,847,967</t>
  </si>
  <si>
    <t>1,205,900</t>
  </si>
  <si>
    <t>TPI COMPOSITES INC</t>
  </si>
  <si>
    <t>765,408</t>
  </si>
  <si>
    <t>75,484</t>
  </si>
  <si>
    <t>5,669,694</t>
  </si>
  <si>
    <t>25,202</t>
  </si>
  <si>
    <t>218,360</t>
  </si>
  <si>
    <t>3,363</t>
  </si>
  <si>
    <t>TRANE TECHNOLOGIES PLC</t>
  </si>
  <si>
    <t>145,902</t>
  </si>
  <si>
    <t>868</t>
  </si>
  <si>
    <t>TRANSDIGM GROUP INC</t>
  </si>
  <si>
    <t>5,786,483</t>
  </si>
  <si>
    <t>9,190</t>
  </si>
  <si>
    <t>202,020</t>
  </si>
  <si>
    <t>5,550</t>
  </si>
  <si>
    <t>TRAVELCENTERS OF AMERICA INC</t>
  </si>
  <si>
    <t>13,434,000</t>
  </si>
  <si>
    <t>TRAVERE THERAPEUTICS INC</t>
  </si>
  <si>
    <t>18,443,310</t>
  </si>
  <si>
    <t>877,000</t>
  </si>
  <si>
    <t>197,808</t>
  </si>
  <si>
    <t>4,673</t>
  </si>
  <si>
    <t>TRINE II ACQUISITION CORP</t>
  </si>
  <si>
    <t>1,028,000</t>
  </si>
  <si>
    <t>TRIP COM GROUP LTD</t>
  </si>
  <si>
    <t>80,981,040</t>
  </si>
  <si>
    <t>2,354,100</t>
  </si>
  <si>
    <t>234,675</t>
  </si>
  <si>
    <t>13,052</t>
  </si>
  <si>
    <t>TRITIUM DCFC LIMITED</t>
  </si>
  <si>
    <t>670,784</t>
  </si>
  <si>
    <t>399,276</t>
  </si>
  <si>
    <t>15,675</t>
  </si>
  <si>
    <t>TRIUMPH GROUP INC NEW</t>
  </si>
  <si>
    <t>1,462,280</t>
  </si>
  <si>
    <t>139,000</t>
  </si>
  <si>
    <t>TRUIST FINL CORP</t>
  </si>
  <si>
    <t>1,683,420</t>
  </si>
  <si>
    <t>39,122</t>
  </si>
  <si>
    <t>TRUSTCO BK CORP N Y</t>
  </si>
  <si>
    <t>2,123,835</t>
  </si>
  <si>
    <t>TRUSTMARK CORP</t>
  </si>
  <si>
    <t>8,259,706</t>
  </si>
  <si>
    <t>236,600</t>
  </si>
  <si>
    <t>TWILIO INC</t>
  </si>
  <si>
    <t>571,412</t>
  </si>
  <si>
    <t>11,671</t>
  </si>
  <si>
    <t>TYLER TECHNOLOGIES INC</t>
  </si>
  <si>
    <t>1,734,243</t>
  </si>
  <si>
    <t>5,379</t>
  </si>
  <si>
    <t>U HAUL HOLDING COMPANY</t>
  </si>
  <si>
    <t>106,958</t>
  </si>
  <si>
    <t>1,777</t>
  </si>
  <si>
    <t>UBIQUITI INC</t>
  </si>
  <si>
    <t>277,906</t>
  </si>
  <si>
    <t>UDR INC</t>
  </si>
  <si>
    <t>560,384</t>
  </si>
  <si>
    <t>364,176</t>
  </si>
  <si>
    <t>9,824</t>
  </si>
  <si>
    <t>ULTA BEAUTY INC</t>
  </si>
  <si>
    <t>170,272</t>
  </si>
  <si>
    <t>363</t>
  </si>
  <si>
    <t>ULTRAGENYX PHARMACEUTICAL IN</t>
  </si>
  <si>
    <t>63,750</t>
  </si>
  <si>
    <t>UMB FINL CORP</t>
  </si>
  <si>
    <t>3,736,017</t>
  </si>
  <si>
    <t>44,732</t>
  </si>
  <si>
    <t>UMPQUA HLDGS CORP</t>
  </si>
  <si>
    <t>1,457,934</t>
  </si>
  <si>
    <t>81,677</t>
  </si>
  <si>
    <t>UNDER ARMOUR INC</t>
  </si>
  <si>
    <t>3,301,970</t>
  </si>
  <si>
    <t>324,997</t>
  </si>
  <si>
    <t>1,207,099</t>
  </si>
  <si>
    <t>135,325</t>
  </si>
  <si>
    <t>4,796,569</t>
  </si>
  <si>
    <t>23,164</t>
  </si>
  <si>
    <t>UNITED AIRLS HLDGS INC</t>
  </si>
  <si>
    <t>1,213,601</t>
  </si>
  <si>
    <t>UNITED CMNTY BKS BLAIRSVLE G</t>
  </si>
  <si>
    <t>1,656,200</t>
  </si>
  <si>
    <t>49,000</t>
  </si>
  <si>
    <t>6,510,939</t>
  </si>
  <si>
    <t>18,319</t>
  </si>
  <si>
    <t>354,883</t>
  </si>
  <si>
    <t>14,167</t>
  </si>
  <si>
    <t>UNITED THERAPEUTICS CORP DEL</t>
  </si>
  <si>
    <t>2,593,189</t>
  </si>
  <si>
    <t>9,325</t>
  </si>
  <si>
    <t>11,011,308</t>
  </si>
  <si>
    <t>20,769</t>
  </si>
  <si>
    <t>8,434,079</t>
  </si>
  <si>
    <t>295,001</t>
  </si>
  <si>
    <t>UNIVAR SOLUTIONS INC</t>
  </si>
  <si>
    <t>814,080</t>
  </si>
  <si>
    <t>25,600</t>
  </si>
  <si>
    <t>5,540,723</t>
  </si>
  <si>
    <t>51,284</t>
  </si>
  <si>
    <t>UNIVERSAL LOGISTICS HLDGS IN</t>
  </si>
  <si>
    <t>645,392</t>
  </si>
  <si>
    <t>19,300</t>
  </si>
  <si>
    <t>UNIVEST FINANCIAL CORPORATIO</t>
  </si>
  <si>
    <t>1,920,555</t>
  </si>
  <si>
    <t>73,500</t>
  </si>
  <si>
    <t>UNUM GROUP</t>
  </si>
  <si>
    <t>2,367,595</t>
  </si>
  <si>
    <t>57,704</t>
  </si>
  <si>
    <t>UPSTART HLDGS INC</t>
  </si>
  <si>
    <t>18,550,000</t>
  </si>
  <si>
    <t>35,000,000</t>
  </si>
  <si>
    <t>1,236,400</t>
  </si>
  <si>
    <t>93,525</t>
  </si>
  <si>
    <t>US FOODS HLDG CORP</t>
  </si>
  <si>
    <t>4,929,498</t>
  </si>
  <si>
    <t>144,900</t>
  </si>
  <si>
    <t>USERTESTING INC</t>
  </si>
  <si>
    <t>1,997,660</t>
  </si>
  <si>
    <t>266,000</t>
  </si>
  <si>
    <t>UWM HOLDINGS CORPORATION</t>
  </si>
  <si>
    <t>31,250</t>
  </si>
  <si>
    <t>95,817</t>
  </si>
  <si>
    <t>402</t>
  </si>
  <si>
    <t>VALUENCE MERGER CORP I</t>
  </si>
  <si>
    <t>5,120,500</t>
  </si>
  <si>
    <t>VALVOLINE INC</t>
  </si>
  <si>
    <t>404,664</t>
  </si>
  <si>
    <t>12,394</t>
  </si>
  <si>
    <t>VANECK ETF TRUST</t>
  </si>
  <si>
    <t>249,616,200</t>
  </si>
  <si>
    <t>1,230,000</t>
  </si>
  <si>
    <t>130,133,400</t>
  </si>
  <si>
    <t>44,562,500</t>
  </si>
  <si>
    <t>26,742,835</t>
  </si>
  <si>
    <t>344,000</t>
  </si>
  <si>
    <t>4,846,000</t>
  </si>
  <si>
    <t>VANGUARD BD INDEX FDS</t>
  </si>
  <si>
    <t>7,184,000</t>
  </si>
  <si>
    <t>VANGUARD WORLD FDS</t>
  </si>
  <si>
    <t>4,112,500</t>
  </si>
  <si>
    <t>VECTOR ACQUISITION CORP II</t>
  </si>
  <si>
    <t>5,050,000</t>
  </si>
  <si>
    <t>3,510,338</t>
  </si>
  <si>
    <t>21,752</t>
  </si>
  <si>
    <t>VELO3D INC</t>
  </si>
  <si>
    <t>25,612</t>
  </si>
  <si>
    <t>VERICEL CORP</t>
  </si>
  <si>
    <t>579,480</t>
  </si>
  <si>
    <t>VERISIGN INC</t>
  </si>
  <si>
    <t>4,286,506</t>
  </si>
  <si>
    <t>20,865</t>
  </si>
  <si>
    <t>VERISK ANALYTICS INC</t>
  </si>
  <si>
    <t>4,851,550</t>
  </si>
  <si>
    <t>VERITEX HLDGS INC</t>
  </si>
  <si>
    <t>1,623,024</t>
  </si>
  <si>
    <t>57,800</t>
  </si>
  <si>
    <t>VERITIV CORP</t>
  </si>
  <si>
    <t>1,095,390</t>
  </si>
  <si>
    <t>31,520,000</t>
  </si>
  <si>
    <t>VERTEX INC</t>
  </si>
  <si>
    <t>329,377</t>
  </si>
  <si>
    <t>22,700</t>
  </si>
  <si>
    <t>84,613</t>
  </si>
  <si>
    <t>293</t>
  </si>
  <si>
    <t>VIASAT INC</t>
  </si>
  <si>
    <t>294,756</t>
  </si>
  <si>
    <t>9,313</t>
  </si>
  <si>
    <t>VIATRIS INC</t>
  </si>
  <si>
    <t>674,712</t>
  </si>
  <si>
    <t>60,621</t>
  </si>
  <si>
    <t>VICARIOUS SURGICAL INC</t>
  </si>
  <si>
    <t>625,000</t>
  </si>
  <si>
    <t>3,073,371</t>
  </si>
  <si>
    <t>57,179</t>
  </si>
  <si>
    <t>VICTORY CAP HLDGS INC</t>
  </si>
  <si>
    <t>992,710</t>
  </si>
  <si>
    <t>VIMEO INC</t>
  </si>
  <si>
    <t>1,824,074</t>
  </si>
  <si>
    <t>531,800</t>
  </si>
  <si>
    <t>VINTAGE WINE ESTATES INC</t>
  </si>
  <si>
    <t>918,528</t>
  </si>
  <si>
    <t>588,800</t>
  </si>
  <si>
    <t>VIRTU FINL INC</t>
  </si>
  <si>
    <t>93,784</t>
  </si>
  <si>
    <t>4,595</t>
  </si>
  <si>
    <t>9,059,790</t>
  </si>
  <si>
    <t>43,607</t>
  </si>
  <si>
    <t>VISTA ENERGY S.A.B. DE C.V.</t>
  </si>
  <si>
    <t>9,275,418</t>
  </si>
  <si>
    <t>592,300</t>
  </si>
  <si>
    <t>VITAL FARMS INC</t>
  </si>
  <si>
    <t>2,091,784</t>
  </si>
  <si>
    <t>140,200</t>
  </si>
  <si>
    <t>26,037,519</t>
  </si>
  <si>
    <t>212,101</t>
  </si>
  <si>
    <t>VNET GROUP INC</t>
  </si>
  <si>
    <t>1,058,022</t>
  </si>
  <si>
    <t>186,600</t>
  </si>
  <si>
    <t>VOLTA INC</t>
  </si>
  <si>
    <t>49,953</t>
  </si>
  <si>
    <t>140,555</t>
  </si>
  <si>
    <t>1,856,998</t>
  </si>
  <si>
    <t>30,200</t>
  </si>
  <si>
    <t>VULCAN MATLS CO</t>
  </si>
  <si>
    <t>847,007</t>
  </si>
  <si>
    <t>4,837</t>
  </si>
  <si>
    <t>WALLBOX NV</t>
  </si>
  <si>
    <t>407,275</t>
  </si>
  <si>
    <t>113,764</t>
  </si>
  <si>
    <t>WALMART INC</t>
  </si>
  <si>
    <t>7,896,285</t>
  </si>
  <si>
    <t>55,690</t>
  </si>
  <si>
    <t>WARNER BROS DISCOVERY INC</t>
  </si>
  <si>
    <t>368,355</t>
  </si>
  <si>
    <t>38,856</t>
  </si>
  <si>
    <t>WARRIOR MET COAL INC</t>
  </si>
  <si>
    <t>6,224,808</t>
  </si>
  <si>
    <t>179,700</t>
  </si>
  <si>
    <t>WASHINGTON FED INC</t>
  </si>
  <si>
    <t>6,941,495</t>
  </si>
  <si>
    <t>206,900</t>
  </si>
  <si>
    <t>WASTE CONNECTIONS INC</t>
  </si>
  <si>
    <t>34,465,600</t>
  </si>
  <si>
    <t>260,000</t>
  </si>
  <si>
    <t>WATERS CORP</t>
  </si>
  <si>
    <t>71,599</t>
  </si>
  <si>
    <t>209</t>
  </si>
  <si>
    <t>282,820</t>
  </si>
  <si>
    <t>1,134</t>
  </si>
  <si>
    <t>WAVERLEY CAPITAL ACQUIS CORP</t>
  </si>
  <si>
    <t>1,503,000</t>
  </si>
  <si>
    <t>2,252</t>
  </si>
  <si>
    <t>WEATHERFORD INTL PLC</t>
  </si>
  <si>
    <t>5,076,724</t>
  </si>
  <si>
    <t>99,700</t>
  </si>
  <si>
    <t>4,875,152</t>
  </si>
  <si>
    <t>118,071</t>
  </si>
  <si>
    <t>WESCO INTL INC</t>
  </si>
  <si>
    <t>562,899</t>
  </si>
  <si>
    <t>4,496</t>
  </si>
  <si>
    <t>WEST PHARMACEUTICAL SVSC INC</t>
  </si>
  <si>
    <t>7,391,873</t>
  </si>
  <si>
    <t>31,408</t>
  </si>
  <si>
    <t>WESTAMERICA BANCORPORATION</t>
  </si>
  <si>
    <t>12,485,454</t>
  </si>
  <si>
    <t>211,582</t>
  </si>
  <si>
    <t>WESTERN ALLIANCE BANCORP</t>
  </si>
  <si>
    <t>15,853,740</t>
  </si>
  <si>
    <t>266,181</t>
  </si>
  <si>
    <t>686,749</t>
  </si>
  <si>
    <t>21,767</t>
  </si>
  <si>
    <t>3,973,748</t>
  </si>
  <si>
    <t>113,019</t>
  </si>
  <si>
    <t>WEX INC</t>
  </si>
  <si>
    <t>4,909,500</t>
  </si>
  <si>
    <t>WHITE MTNS INS GROUP LTD</t>
  </si>
  <si>
    <t>226,293</t>
  </si>
  <si>
    <t>160</t>
  </si>
  <si>
    <t>4,135,626</t>
  </si>
  <si>
    <t>35,987</t>
  </si>
  <si>
    <t>79,366,210</t>
  </si>
  <si>
    <t>324,500</t>
  </si>
  <si>
    <t>WILLSCOT MOBIL MINI HLDNG CO</t>
  </si>
  <si>
    <t>223,366</t>
  </si>
  <si>
    <t>4,945</t>
  </si>
  <si>
    <t>WINGSTOP INC</t>
  </si>
  <si>
    <t>1,376,200</t>
  </si>
  <si>
    <t>WINTRUST FINL CORP</t>
  </si>
  <si>
    <t>14,628,130</t>
  </si>
  <si>
    <t>173,073</t>
  </si>
  <si>
    <t>WISDOMTREE TR</t>
  </si>
  <si>
    <t>14,602,500</t>
  </si>
  <si>
    <t>3,762,000</t>
  </si>
  <si>
    <t>WIX COM LTD</t>
  </si>
  <si>
    <t>5,938,037</t>
  </si>
  <si>
    <t>77,288</t>
  </si>
  <si>
    <t>WNS HLDGS LTD</t>
  </si>
  <si>
    <t>4,663,417</t>
  </si>
  <si>
    <t>58,300</t>
  </si>
  <si>
    <t>WOLFSPEED INC</t>
  </si>
  <si>
    <t>6,949,428</t>
  </si>
  <si>
    <t>100,658</t>
  </si>
  <si>
    <t>WOODWARD INC</t>
  </si>
  <si>
    <t>84,051</t>
  </si>
  <si>
    <t>870</t>
  </si>
  <si>
    <t>WORKDAY INC</t>
  </si>
  <si>
    <t>5,387,524</t>
  </si>
  <si>
    <t>32,197</t>
  </si>
  <si>
    <t>WORKHORSE GROUP INC</t>
  </si>
  <si>
    <t>202,131</t>
  </si>
  <si>
    <t>132,981</t>
  </si>
  <si>
    <t>WORLD FUEL SVCS CORP</t>
  </si>
  <si>
    <t>860,895</t>
  </si>
  <si>
    <t>31,500</t>
  </si>
  <si>
    <t>WORLD WRESTLING ENTMT INC</t>
  </si>
  <si>
    <t>82,087</t>
  </si>
  <si>
    <t>1,198</t>
  </si>
  <si>
    <t>WSFS FINL CORP</t>
  </si>
  <si>
    <t>997,480</t>
  </si>
  <si>
    <t>472,261</t>
  </si>
  <si>
    <t>6,736</t>
  </si>
  <si>
    <t>XEROX HOLDINGS CORP</t>
  </si>
  <si>
    <t>4,803,400</t>
  </si>
  <si>
    <t>329,000</t>
  </si>
  <si>
    <t>5,208,270</t>
  </si>
  <si>
    <t>190,500</t>
  </si>
  <si>
    <t>YETI HLDGS INC</t>
  </si>
  <si>
    <t>181,103</t>
  </si>
  <si>
    <t>4,384</t>
  </si>
  <si>
    <t>1,306,416</t>
  </si>
  <si>
    <t>8,179,479</t>
  </si>
  <si>
    <t>ZILLOW GROUP INC</t>
  </si>
  <si>
    <t>779,033</t>
  </si>
  <si>
    <t>24,961</t>
  </si>
  <si>
    <t>105,713</t>
  </si>
  <si>
    <t>3,282</t>
  </si>
  <si>
    <t>ZIMMER BIOMET HOLDINGS INC</t>
  </si>
  <si>
    <t>618,502</t>
  </si>
  <si>
    <t>4,851</t>
  </si>
  <si>
    <t>ZOETIS INC</t>
  </si>
  <si>
    <t>13,878,432</t>
  </si>
  <si>
    <t>94,701</t>
  </si>
  <si>
    <t>ZOOM VIDEO COMMUNICATIONS IN</t>
  </si>
  <si>
    <t>19,698,792</t>
  </si>
  <si>
    <t>290,800</t>
  </si>
  <si>
    <t>ZOOMINFO TECHNOLOGIES INC</t>
  </si>
  <si>
    <t>115,954</t>
  </si>
  <si>
    <t>3,851</t>
  </si>
  <si>
    <t>ZSCALER INC</t>
  </si>
  <si>
    <t>55,950</t>
  </si>
  <si>
    <t>https://www.sec.gov/Archives/edgar/data/1283718/000110465923020890/xslForm13F_X02/infotable.xml</t>
  </si>
  <si>
    <t>DEUTSCHE BANK A G</t>
  </si>
  <si>
    <t>35,653,026</t>
  </si>
  <si>
    <t>3,155,123</t>
  </si>
  <si>
    <t>2,873,598</t>
  </si>
  <si>
    <t>27,300</t>
  </si>
  <si>
    <t>2,824,653</t>
  </si>
  <si>
    <t>108,100</t>
  </si>
  <si>
    <t>25,697,326</t>
  </si>
  <si>
    <t>2,157,626</t>
  </si>
  <si>
    <t>1,718,010</t>
  </si>
  <si>
    <t>AMBARELLA INC</t>
  </si>
  <si>
    <t>657,840</t>
  </si>
  <si>
    <t>14,671,143</t>
  </si>
  <si>
    <t>48,881</t>
  </si>
  <si>
    <t>441</t>
  </si>
  <si>
    <t>AXALTA COATING SYS LTD</t>
  </si>
  <si>
    <t>376,956</t>
  </si>
  <si>
    <t>3,898,799</t>
  </si>
  <si>
    <t>14,611</t>
  </si>
  <si>
    <t>BUNGE LIMITED</t>
  </si>
  <si>
    <t>261,996</t>
  </si>
  <si>
    <t>2,626</t>
  </si>
  <si>
    <t>CAPRI HOLDINGS LIMITED</t>
  </si>
  <si>
    <t>1,656,548</t>
  </si>
  <si>
    <t>28,900</t>
  </si>
  <si>
    <t>2,727,276</t>
  </si>
  <si>
    <t>49,300</t>
  </si>
  <si>
    <t>DESPEGAR COM CORP</t>
  </si>
  <si>
    <t>15,719,669</t>
  </si>
  <si>
    <t>3,064,263</t>
  </si>
  <si>
    <t>18,469,091</t>
  </si>
  <si>
    <t>117,675</t>
  </si>
  <si>
    <t>ENSTAR GROUP LIMITED</t>
  </si>
  <si>
    <t>346,839,789</t>
  </si>
  <si>
    <t>1,501,211</t>
  </si>
  <si>
    <t>5,532,209</t>
  </si>
  <si>
    <t>16,700</t>
  </si>
  <si>
    <t>16,468,009</t>
  </si>
  <si>
    <t>528,048</t>
  </si>
  <si>
    <t>11,400</t>
  </si>
  <si>
    <t>65,546,407</t>
  </si>
  <si>
    <t>1,216,300</t>
  </si>
  <si>
    <t>33,201,095</t>
  </si>
  <si>
    <t>10,310,899</t>
  </si>
  <si>
    <t>2,066,832</t>
  </si>
  <si>
    <t>138,900</t>
  </si>
  <si>
    <t>924,336</t>
  </si>
  <si>
    <t>39,300</t>
  </si>
  <si>
    <t>1,563,953</t>
  </si>
  <si>
    <t>13,743</t>
  </si>
  <si>
    <t>ICON PLC</t>
  </si>
  <si>
    <t>27,028,334</t>
  </si>
  <si>
    <t>139,142</t>
  </si>
  <si>
    <t>2,360,496</t>
  </si>
  <si>
    <t>14,817</t>
  </si>
  <si>
    <t>17,262,400</t>
  </si>
  <si>
    <t>269,725</t>
  </si>
  <si>
    <t>1,991,575</t>
  </si>
  <si>
    <t>102,500</t>
  </si>
  <si>
    <t>913,637,682</t>
  </si>
  <si>
    <t>2,801,023</t>
  </si>
  <si>
    <t>115,575,624</t>
  </si>
  <si>
    <t>1,487,077</t>
  </si>
  <si>
    <t>179,591,426</t>
  </si>
  <si>
    <t>1,928,395</t>
  </si>
  <si>
    <t>898,246</t>
  </si>
  <si>
    <t>5,800</t>
  </si>
  <si>
    <t>89,707</t>
  </si>
  <si>
    <t>1,223</t>
  </si>
  <si>
    <t>NU HLDGS LTD</t>
  </si>
  <si>
    <t>15,914,465</t>
  </si>
  <si>
    <t>3,910,188</t>
  </si>
  <si>
    <t>PENTAIR PLC</t>
  </si>
  <si>
    <t>373,334</t>
  </si>
  <si>
    <t>8,300</t>
  </si>
  <si>
    <t>RENAISSANCERE HLDGS LTD</t>
  </si>
  <si>
    <t>666,544</t>
  </si>
  <si>
    <t>3,618</t>
  </si>
  <si>
    <t>420,756,413</t>
  </si>
  <si>
    <t>76,501,166</t>
  </si>
  <si>
    <t>180,014</t>
  </si>
  <si>
    <t>4,555</t>
  </si>
  <si>
    <t>526</t>
  </si>
  <si>
    <t>839,904</t>
  </si>
  <si>
    <t>20,800</t>
  </si>
  <si>
    <t>1,645,600</t>
  </si>
  <si>
    <t>24,200</t>
  </si>
  <si>
    <t>2,988,704</t>
  </si>
  <si>
    <t>316,600</t>
  </si>
  <si>
    <t>2,518,454</t>
  </si>
  <si>
    <t>206,600</t>
  </si>
  <si>
    <t>6,116,963</t>
  </si>
  <si>
    <t>36,391</t>
  </si>
  <si>
    <t>2,393</t>
  </si>
  <si>
    <t>105</t>
  </si>
  <si>
    <t>VALARIS LIMITED</t>
  </si>
  <si>
    <t>581,532</t>
  </si>
  <si>
    <t>8,600</t>
  </si>
  <si>
    <t>XP INC</t>
  </si>
  <si>
    <t>74,619,973</t>
  </si>
  <si>
    <t>4,864,405</t>
  </si>
  <si>
    <t>ALCON AG</t>
  </si>
  <si>
    <t>93,435,995</t>
  </si>
  <si>
    <t>1,368,265</t>
  </si>
  <si>
    <t>61,085,684</t>
  </si>
  <si>
    <t>276,907</t>
  </si>
  <si>
    <t>89,430</t>
  </si>
  <si>
    <t>2,200</t>
  </si>
  <si>
    <t>UBS GROUP AG</t>
  </si>
  <si>
    <t>98,827,960</t>
  </si>
  <si>
    <t>5,314,480</t>
  </si>
  <si>
    <t>SPORTRADAR GROUP AG</t>
  </si>
  <si>
    <t>972,167,493</t>
  </si>
  <si>
    <t>97,607,178</t>
  </si>
  <si>
    <t>87,040,901</t>
  </si>
  <si>
    <t>758,196</t>
  </si>
  <si>
    <t>GLOBANT S A</t>
  </si>
  <si>
    <t>7,079,536</t>
  </si>
  <si>
    <t>42,100</t>
  </si>
  <si>
    <t>3,620,094</t>
  </si>
  <si>
    <t>45,853</t>
  </si>
  <si>
    <t>CHECK POINT SOFTWARE TECH LT</t>
  </si>
  <si>
    <t>12,616</t>
  </si>
  <si>
    <t>100</t>
  </si>
  <si>
    <t>CYBERARK SOFTWARE LTD</t>
  </si>
  <si>
    <t>4,511,820</t>
  </si>
  <si>
    <t>34,800</t>
  </si>
  <si>
    <t>413,788</t>
  </si>
  <si>
    <t>GLOBAL E ONLINE LTD</t>
  </si>
  <si>
    <t>191,952</t>
  </si>
  <si>
    <t>9,300</t>
  </si>
  <si>
    <t>ICL GROUP LTD</t>
  </si>
  <si>
    <t>7,846,967</t>
  </si>
  <si>
    <t>1,087,938</t>
  </si>
  <si>
    <t>INMODE LTD</t>
  </si>
  <si>
    <t>787,899</t>
  </si>
  <si>
    <t>22,070</t>
  </si>
  <si>
    <t>505,521</t>
  </si>
  <si>
    <t>23,700</t>
  </si>
  <si>
    <t>KORNIT DIGITAL LTD</t>
  </si>
  <si>
    <t>930,285</t>
  </si>
  <si>
    <t>NOVA LTD</t>
  </si>
  <si>
    <t>1,910,205</t>
  </si>
  <si>
    <t>23,600</t>
  </si>
  <si>
    <t>4,117,041</t>
  </si>
  <si>
    <t>94,700</t>
  </si>
  <si>
    <t>1,033,119</t>
  </si>
  <si>
    <t>60,100</t>
  </si>
  <si>
    <t>1,846,225</t>
  </si>
  <si>
    <t>24,030</t>
  </si>
  <si>
    <t>7,980,800</t>
  </si>
  <si>
    <t>136,845</t>
  </si>
  <si>
    <t>698,546</t>
  </si>
  <si>
    <t>13,564</t>
  </si>
  <si>
    <t>12,332,713</t>
  </si>
  <si>
    <t>772,175</t>
  </si>
  <si>
    <t>FERRARI N V</t>
  </si>
  <si>
    <t>23,875,287</t>
  </si>
  <si>
    <t>111,706</t>
  </si>
  <si>
    <t>30,099,205</t>
  </si>
  <si>
    <t>362,510</t>
  </si>
  <si>
    <t>176,560,598</t>
  </si>
  <si>
    <t>1,117,260</t>
  </si>
  <si>
    <t>11,207,543</t>
  </si>
  <si>
    <t>223,385</t>
  </si>
  <si>
    <t>STELLANTIS N.V</t>
  </si>
  <si>
    <t>6,402,305</t>
  </si>
  <si>
    <t>452,263</t>
  </si>
  <si>
    <t>ROYAL CARIBBEAN GROUP</t>
  </si>
  <si>
    <t>235,666,670</t>
  </si>
  <si>
    <t>4,767,685</t>
  </si>
  <si>
    <t>1,116,775</t>
  </si>
  <si>
    <t>1,453,656</t>
  </si>
  <si>
    <t>163,700</t>
  </si>
  <si>
    <t>INTERNATIONAL SEAWAYS INC</t>
  </si>
  <si>
    <t>866,268</t>
  </si>
  <si>
    <t>23,400</t>
  </si>
  <si>
    <t>5,479,163</t>
  </si>
  <si>
    <t>101,900</t>
  </si>
  <si>
    <t>3,156,862</t>
  </si>
  <si>
    <t>22,762</t>
  </si>
  <si>
    <t>AGNC INVT CORP</t>
  </si>
  <si>
    <t>1,658,070</t>
  </si>
  <si>
    <t>160,200</t>
  </si>
  <si>
    <t>33,020,938</t>
  </si>
  <si>
    <t>1,148,155</t>
  </si>
  <si>
    <t>1,830,196</t>
  </si>
  <si>
    <t>31,045,648</t>
  </si>
  <si>
    <t>1,686,347</t>
  </si>
  <si>
    <t>ASE TECHNOLOGY HLDG CO LTD</t>
  </si>
  <si>
    <t>2,452,197</t>
  </si>
  <si>
    <t>391,100</t>
  </si>
  <si>
    <t>167,555,130</t>
  </si>
  <si>
    <t>1,526,142</t>
  </si>
  <si>
    <t>299,561,266</t>
  </si>
  <si>
    <t>1,853,606</t>
  </si>
  <si>
    <t>ACADIA HEALTHCARE COMPANY IN</t>
  </si>
  <si>
    <t>1,366,512</t>
  </si>
  <si>
    <t>16,600</t>
  </si>
  <si>
    <t>1,297,200</t>
  </si>
  <si>
    <t>56,400</t>
  </si>
  <si>
    <t>31,273,737</t>
  </si>
  <si>
    <t>408,540</t>
  </si>
  <si>
    <t>2,930,635</t>
  </si>
  <si>
    <t>17,696</t>
  </si>
  <si>
    <t>17,213,846</t>
  </si>
  <si>
    <t>51,151</t>
  </si>
  <si>
    <t>4,778,475</t>
  </si>
  <si>
    <t>5,826,198</t>
  </si>
  <si>
    <t>68,600</t>
  </si>
  <si>
    <t>162,495,361</t>
  </si>
  <si>
    <t>1,982,376</t>
  </si>
  <si>
    <t>209,099,647</t>
  </si>
  <si>
    <t>3,228,341</t>
  </si>
  <si>
    <t>55,114,599</t>
  </si>
  <si>
    <t>368,290</t>
  </si>
  <si>
    <t>216,830,104</t>
  </si>
  <si>
    <t>4,175,582</t>
  </si>
  <si>
    <t>AGREE RLTY CORP</t>
  </si>
  <si>
    <t>1,801,622</t>
  </si>
  <si>
    <t>25,400</t>
  </si>
  <si>
    <t>AGORA INC</t>
  </si>
  <si>
    <t>1,113,568</t>
  </si>
  <si>
    <t>284,800</t>
  </si>
  <si>
    <t>AGILON HEALTH INC</t>
  </si>
  <si>
    <t>225,960</t>
  </si>
  <si>
    <t>2,194,956</t>
  </si>
  <si>
    <t>25,672</t>
  </si>
  <si>
    <t>41,827,491</t>
  </si>
  <si>
    <t>135,689</t>
  </si>
  <si>
    <t>450,824,682</t>
  </si>
  <si>
    <t>5,347,861</t>
  </si>
  <si>
    <t>156,635,593</t>
  </si>
  <si>
    <t>722,289</t>
  </si>
  <si>
    <t>ALCOA CORP</t>
  </si>
  <si>
    <t>663,862</t>
  </si>
  <si>
    <t>14,600</t>
  </si>
  <si>
    <t>588,369,288</t>
  </si>
  <si>
    <t>4,039,056</t>
  </si>
  <si>
    <t>11,053,723</t>
  </si>
  <si>
    <t>1,698,100</t>
  </si>
  <si>
    <t>ALIGN TECHNOLOGY INC</t>
  </si>
  <si>
    <t>12,062,425</t>
  </si>
  <si>
    <t>57,195</t>
  </si>
  <si>
    <t>ATI INC</t>
  </si>
  <si>
    <t>143,328</t>
  </si>
  <si>
    <t>4,800</t>
  </si>
  <si>
    <t>ALLEGIANT TRAVEL CO</t>
  </si>
  <si>
    <t>115,583</t>
  </si>
  <si>
    <t>1,700</t>
  </si>
  <si>
    <t>839,818</t>
  </si>
  <si>
    <t>22,300</t>
  </si>
  <si>
    <t>17,267,756</t>
  </si>
  <si>
    <t>312,765</t>
  </si>
  <si>
    <t>54,080</t>
  </si>
  <si>
    <t>8,846,544</t>
  </si>
  <si>
    <t>65,240</t>
  </si>
  <si>
    <t>1,533,015</t>
  </si>
  <si>
    <t>62,700</t>
  </si>
  <si>
    <t>ALNYLAM PHARMACEUTICALS INC</t>
  </si>
  <si>
    <t>14,763,531</t>
  </si>
  <si>
    <t>62,123</t>
  </si>
  <si>
    <t>5,182,206</t>
  </si>
  <si>
    <t>35,400</t>
  </si>
  <si>
    <t>273,075,448</t>
  </si>
  <si>
    <t>3,077,600</t>
  </si>
  <si>
    <t>1,485,617,622</t>
  </si>
  <si>
    <t>16,838,010</t>
  </si>
  <si>
    <t>ALTERYX INC</t>
  </si>
  <si>
    <t>429,884</t>
  </si>
  <si>
    <t>8,484</t>
  </si>
  <si>
    <t>678,500</t>
  </si>
  <si>
    <t>147,500</t>
  </si>
  <si>
    <t>390,032,412</t>
  </si>
  <si>
    <t>4,643,243</t>
  </si>
  <si>
    <t>818,692</t>
  </si>
  <si>
    <t>134,269</t>
  </si>
  <si>
    <t>1,510</t>
  </si>
  <si>
    <t>75,749,211</t>
  </si>
  <si>
    <t>797,780</t>
  </si>
  <si>
    <t>104,505,939</t>
  </si>
  <si>
    <t>707,316</t>
  </si>
  <si>
    <t>2,827,968</t>
  </si>
  <si>
    <t>20,600</t>
  </si>
  <si>
    <t>191,073,585</t>
  </si>
  <si>
    <t>6,339,535</t>
  </si>
  <si>
    <t>27,686,851</t>
  </si>
  <si>
    <t>437,806</t>
  </si>
  <si>
    <t>322,021,904</t>
  </si>
  <si>
    <t>1,519,975</t>
  </si>
  <si>
    <t>55,702,804</t>
  </si>
  <si>
    <t>365,456</t>
  </si>
  <si>
    <t>23,132,287</t>
  </si>
  <si>
    <t>139,595</t>
  </si>
  <si>
    <t>1,860,747</t>
  </si>
  <si>
    <t>5,976</t>
  </si>
  <si>
    <t>AMETEK INC</t>
  </si>
  <si>
    <t>10,393,631</t>
  </si>
  <si>
    <t>74,389</t>
  </si>
  <si>
    <t>141,265,652</t>
  </si>
  <si>
    <t>537,868</t>
  </si>
  <si>
    <t>1,831,776</t>
  </si>
  <si>
    <t>24,058</t>
  </si>
  <si>
    <t>AMYRIS INC</t>
  </si>
  <si>
    <t>13,484</t>
  </si>
  <si>
    <t>8,813</t>
  </si>
  <si>
    <t>5,941,167</t>
  </si>
  <si>
    <t>36,220</t>
  </si>
  <si>
    <t>ANGEL OAK MTG INC</t>
  </si>
  <si>
    <t>9,957,894</t>
  </si>
  <si>
    <t>2,105,263</t>
  </si>
  <si>
    <t>ANNALY CAPITAL MANAGEMENT IN</t>
  </si>
  <si>
    <t>2,381,513</t>
  </si>
  <si>
    <t>112,975</t>
  </si>
  <si>
    <t>1,176,060</t>
  </si>
  <si>
    <t>4,868</t>
  </si>
  <si>
    <t>954,492</t>
  </si>
  <si>
    <t>30,800</t>
  </si>
  <si>
    <t>121,678,536</t>
  </si>
  <si>
    <t>237,204</t>
  </si>
  <si>
    <t>3,638,939</t>
  </si>
  <si>
    <t>77,955</t>
  </si>
  <si>
    <t>APELLIS PHARMACEUTICALS INC</t>
  </si>
  <si>
    <t>4,255,733</t>
  </si>
  <si>
    <t>82,300</t>
  </si>
  <si>
    <t>APOLLO GLOBAL MGMT INC</t>
  </si>
  <si>
    <t>184,991</t>
  </si>
  <si>
    <t>2,900</t>
  </si>
  <si>
    <t>65,559,430</t>
  </si>
  <si>
    <t>504,575</t>
  </si>
  <si>
    <t>876,420</t>
  </si>
  <si>
    <t>2,310</t>
  </si>
  <si>
    <t>2,362,829</t>
  </si>
  <si>
    <t>57,156</t>
  </si>
  <si>
    <t>3,584,029</t>
  </si>
  <si>
    <t>25,100</t>
  </si>
  <si>
    <t>59,973,579</t>
  </si>
  <si>
    <t>645,919</t>
  </si>
  <si>
    <t>47,908</t>
  </si>
  <si>
    <t>700</t>
  </si>
  <si>
    <t>289,298</t>
  </si>
  <si>
    <t>2,384</t>
  </si>
  <si>
    <t>61,856</t>
  </si>
  <si>
    <t>3,200</t>
  </si>
  <si>
    <t>1,673,120</t>
  </si>
  <si>
    <t>1,021,725</t>
  </si>
  <si>
    <t>5,700</t>
  </si>
  <si>
    <t>ASHLAND INC</t>
  </si>
  <si>
    <t>2,740,079</t>
  </si>
  <si>
    <t>25,482</t>
  </si>
  <si>
    <t>ATKORE INC</t>
  </si>
  <si>
    <t>4,752,298</t>
  </si>
  <si>
    <t>ATMOS ENERGY CORP</t>
  </si>
  <si>
    <t>541,074</t>
  </si>
  <si>
    <t>4,828</t>
  </si>
  <si>
    <t>10,131,663</t>
  </si>
  <si>
    <t>8,373,275</t>
  </si>
  <si>
    <t>5,029,232</t>
  </si>
  <si>
    <t>26,913</t>
  </si>
  <si>
    <t>5,207,508</t>
  </si>
  <si>
    <t>170,180</t>
  </si>
  <si>
    <t>4,349,744</t>
  </si>
  <si>
    <t>56,800</t>
  </si>
  <si>
    <t>7,484,678</t>
  </si>
  <si>
    <t>31,335</t>
  </si>
  <si>
    <t>2,447,191</t>
  </si>
  <si>
    <t>22,807</t>
  </si>
  <si>
    <t>82,829,121</t>
  </si>
  <si>
    <t>33,586</t>
  </si>
  <si>
    <t>AVALONBAY CMNTYS INC</t>
  </si>
  <si>
    <t>257,425,892</t>
  </si>
  <si>
    <t>1,593,771</t>
  </si>
  <si>
    <t>5,087,414</t>
  </si>
  <si>
    <t>118,367</t>
  </si>
  <si>
    <t>AVANTOR INC</t>
  </si>
  <si>
    <t>517,903,587</t>
  </si>
  <si>
    <t>24,556,832</t>
  </si>
  <si>
    <t>18,877,033</t>
  </si>
  <si>
    <t>104,293</t>
  </si>
  <si>
    <t>3,522,856</t>
  </si>
  <si>
    <t>21,490</t>
  </si>
  <si>
    <t>AXON ENTERPRISE INC</t>
  </si>
  <si>
    <t>308,630</t>
  </si>
  <si>
    <t>1,860</t>
  </si>
  <si>
    <t>39,452,326</t>
  </si>
  <si>
    <t>898,570</t>
  </si>
  <si>
    <t>5,583,904</t>
  </si>
  <si>
    <t>84,400</t>
  </si>
  <si>
    <t>6,054,606</t>
  </si>
  <si>
    <t>79,470</t>
  </si>
  <si>
    <t>96,804,026</t>
  </si>
  <si>
    <t>846,337</t>
  </si>
  <si>
    <t>7,831,886</t>
  </si>
  <si>
    <t>153,146</t>
  </si>
  <si>
    <t>BANCOLOMBIA S A</t>
  </si>
  <si>
    <t>1,555,430</t>
  </si>
  <si>
    <t>54,500</t>
  </si>
  <si>
    <t>162,256,139</t>
  </si>
  <si>
    <t>4,899,038</t>
  </si>
  <si>
    <t>203,209,857</t>
  </si>
  <si>
    <t>2,244,735</t>
  </si>
  <si>
    <t>33,336,891</t>
  </si>
  <si>
    <t>732,357</t>
  </si>
  <si>
    <t>769,220,856</t>
  </si>
  <si>
    <t>15,710,820</t>
  </si>
  <si>
    <t>1,169,200</t>
  </si>
  <si>
    <t>18,500</t>
  </si>
  <si>
    <t>166,114,361</t>
  </si>
  <si>
    <t>9,697,400</t>
  </si>
  <si>
    <t>2,098,572</t>
  </si>
  <si>
    <t>BAUSCH PLUS LOMB CORP</t>
  </si>
  <si>
    <t>13,209,479</t>
  </si>
  <si>
    <t>851,675</t>
  </si>
  <si>
    <t>7,175,497</t>
  </si>
  <si>
    <t>1,143,476</t>
  </si>
  <si>
    <t>24,540,322</t>
  </si>
  <si>
    <t>481,466</t>
  </si>
  <si>
    <t>BEAM THERAPEUTICS INC</t>
  </si>
  <si>
    <t>54,715</t>
  </si>
  <si>
    <t>1,399</t>
  </si>
  <si>
    <t>BECTON DICKINSON &amp; CO</t>
  </si>
  <si>
    <t>78,916,410</t>
  </si>
  <si>
    <t>310,328</t>
  </si>
  <si>
    <t>BEIGENE LTD</t>
  </si>
  <si>
    <t>21,994</t>
  </si>
  <si>
    <t>6,793,786</t>
  </si>
  <si>
    <t>93,617</t>
  </si>
  <si>
    <t>BERKSHIRE HATHAWAY INC DEL</t>
  </si>
  <si>
    <t>360,728,478</t>
  </si>
  <si>
    <t>1,167,784</t>
  </si>
  <si>
    <t>3,535,155</t>
  </si>
  <si>
    <t>6,761,126</t>
  </si>
  <si>
    <t>285,400</t>
  </si>
  <si>
    <t>4,619,359</t>
  </si>
  <si>
    <t>42,395</t>
  </si>
  <si>
    <t>28,831,738</t>
  </si>
  <si>
    <t>68,567</t>
  </si>
  <si>
    <t>BIOCRYST PHARMACEUTICALS INC</t>
  </si>
  <si>
    <t>2,120,356</t>
  </si>
  <si>
    <t>184,700</t>
  </si>
  <si>
    <t>29,621,011</t>
  </si>
  <si>
    <t>286,221</t>
  </si>
  <si>
    <t>43,585,823</t>
  </si>
  <si>
    <t>157,395</t>
  </si>
  <si>
    <t>4,112,506</t>
  </si>
  <si>
    <t>49,620</t>
  </si>
  <si>
    <t>BIONANO GENOMICS INC</t>
  </si>
  <si>
    <t>14,634</t>
  </si>
  <si>
    <t>10,023</t>
  </si>
  <si>
    <t>BIONTECH SE</t>
  </si>
  <si>
    <t>11,418,222</t>
  </si>
  <si>
    <t>76,010</t>
  </si>
  <si>
    <t>BLACKBERRY LTD</t>
  </si>
  <si>
    <t>243,779</t>
  </si>
  <si>
    <t>74,900</t>
  </si>
  <si>
    <t>85,501,879</t>
  </si>
  <si>
    <t>120,658</t>
  </si>
  <si>
    <t>BLACKSTONE MTG TR INC</t>
  </si>
  <si>
    <t>101,616</t>
  </si>
  <si>
    <t>BLACKSTONE INC</t>
  </si>
  <si>
    <t>39,311,723</t>
  </si>
  <si>
    <t>529,879</t>
  </si>
  <si>
    <t>2,688</t>
  </si>
  <si>
    <t>245</t>
  </si>
  <si>
    <t>1,146,414</t>
  </si>
  <si>
    <t>31,400</t>
  </si>
  <si>
    <t>1,716,976</t>
  </si>
  <si>
    <t>89,800</t>
  </si>
  <si>
    <t>BLUEPRINT MEDICINES CORP</t>
  </si>
  <si>
    <t>942,879</t>
  </si>
  <si>
    <t>21,522</t>
  </si>
  <si>
    <t>BOEING CO</t>
  </si>
  <si>
    <t>48,419,891</t>
  </si>
  <si>
    <t>254,186</t>
  </si>
  <si>
    <t>323,639,861</t>
  </si>
  <si>
    <t>160,593</t>
  </si>
  <si>
    <t>BOOT BARN HLDGS INC</t>
  </si>
  <si>
    <t>3,013,464</t>
  </si>
  <si>
    <t>48,200</t>
  </si>
  <si>
    <t>BOOZ ALLEN HAMILTON HLDG COR</t>
  </si>
  <si>
    <t>4,118,088</t>
  </si>
  <si>
    <t>519,225</t>
  </si>
  <si>
    <t>12,900</t>
  </si>
  <si>
    <t>395,424</t>
  </si>
  <si>
    <t>885,366</t>
  </si>
  <si>
    <t>13,101</t>
  </si>
  <si>
    <t>258,184,610</t>
  </si>
  <si>
    <t>5,579,957</t>
  </si>
  <si>
    <t>BOX INC</t>
  </si>
  <si>
    <t>3,844,555</t>
  </si>
  <si>
    <t>2,808,295</t>
  </si>
  <si>
    <t>51,500</t>
  </si>
  <si>
    <t>1,374,976</t>
  </si>
  <si>
    <t>186,457,634</t>
  </si>
  <si>
    <t>2,591,489</t>
  </si>
  <si>
    <t>BRIXMOR PPTY GROUP INC</t>
  </si>
  <si>
    <t>3,289,168</t>
  </si>
  <si>
    <t>145,089</t>
  </si>
  <si>
    <t>BROADRIDGE FINL SOLUTIONS IN</t>
  </si>
  <si>
    <t>2,047,494</t>
  </si>
  <si>
    <t>15,265</t>
  </si>
  <si>
    <t>24,848,296</t>
  </si>
  <si>
    <t>44,441</t>
  </si>
  <si>
    <t>68,217,877</t>
  </si>
  <si>
    <t>2,170,780</t>
  </si>
  <si>
    <t>BROOKFIELD INFRASTRUCTURE CO</t>
  </si>
  <si>
    <t>65,381,625</t>
  </si>
  <si>
    <t>1,681,960</t>
  </si>
  <si>
    <t>5,484,806</t>
  </si>
  <si>
    <t>199,400</t>
  </si>
  <si>
    <t>15,528,459</t>
  </si>
  <si>
    <t>542,695</t>
  </si>
  <si>
    <t>AZENTA INC</t>
  </si>
  <si>
    <t>135,478</t>
  </si>
  <si>
    <t>2,327</t>
  </si>
  <si>
    <t>5,522,102</t>
  </si>
  <si>
    <t>96,930</t>
  </si>
  <si>
    <t>20,929,786</t>
  </si>
  <si>
    <t>318,663</t>
  </si>
  <si>
    <t>1,961,645</t>
  </si>
  <si>
    <t>28,700</t>
  </si>
  <si>
    <t>2,493,968</t>
  </si>
  <si>
    <t>34,600</t>
  </si>
  <si>
    <t>B2GOLD CORP</t>
  </si>
  <si>
    <t>37,984</t>
  </si>
  <si>
    <t>10,700</t>
  </si>
  <si>
    <t>3,863,799</t>
  </si>
  <si>
    <t>59,553</t>
  </si>
  <si>
    <t>C3 AI INC</t>
  </si>
  <si>
    <t>72,735</t>
  </si>
  <si>
    <t>CAE INC</t>
  </si>
  <si>
    <t>12,260,658</t>
  </si>
  <si>
    <t>634,310</t>
  </si>
  <si>
    <t>CBIZ INC</t>
  </si>
  <si>
    <t>524,720</t>
  </si>
  <si>
    <t>11,200</t>
  </si>
  <si>
    <t>3,676,271</t>
  </si>
  <si>
    <t>29,300</t>
  </si>
  <si>
    <t>86,457,864</t>
  </si>
  <si>
    <t>1,123,413</t>
  </si>
  <si>
    <t>2,711,023</t>
  </si>
  <si>
    <t>15,181</t>
  </si>
  <si>
    <t>32,683,146</t>
  </si>
  <si>
    <t>383,605</t>
  </si>
  <si>
    <t>41,061,902</t>
  </si>
  <si>
    <t>476,710</t>
  </si>
  <si>
    <t>CI FINL CORP</t>
  </si>
  <si>
    <t>80,764</t>
  </si>
  <si>
    <t>8,100</t>
  </si>
  <si>
    <t>110,974,381</t>
  </si>
  <si>
    <t>334,926</t>
  </si>
  <si>
    <t>69,682,982</t>
  </si>
  <si>
    <t>414,385</t>
  </si>
  <si>
    <t>23,214,688</t>
  </si>
  <si>
    <t>366,567</t>
  </si>
  <si>
    <t>26,640,012</t>
  </si>
  <si>
    <t>859,910</t>
  </si>
  <si>
    <t>96,914</t>
  </si>
  <si>
    <t>5,755</t>
  </si>
  <si>
    <t>CVB FINL CORP</t>
  </si>
  <si>
    <t>1,854,000</t>
  </si>
  <si>
    <t>72,000</t>
  </si>
  <si>
    <t>110,458,666</t>
  </si>
  <si>
    <t>1,185,306</t>
  </si>
  <si>
    <t>1,425,306</t>
  </si>
  <si>
    <t>58,010</t>
  </si>
  <si>
    <t>2,164,248</t>
  </si>
  <si>
    <t>7,200</t>
  </si>
  <si>
    <t>1,336,685</t>
  </si>
  <si>
    <t>8,321</t>
  </si>
  <si>
    <t>95,056</t>
  </si>
  <si>
    <t>2,285</t>
  </si>
  <si>
    <t>3,408,570</t>
  </si>
  <si>
    <t>TOPGOLF CALLAWAY BRANDS CORP</t>
  </si>
  <si>
    <t>1,519</t>
  </si>
  <si>
    <t>CALLON PETE CO DEL</t>
  </si>
  <si>
    <t>71,732</t>
  </si>
  <si>
    <t>1,934</t>
  </si>
  <si>
    <t>5,135,292</t>
  </si>
  <si>
    <t>9,593,369</t>
  </si>
  <si>
    <t>423,543</t>
  </si>
  <si>
    <t>1,390,375</t>
  </si>
  <si>
    <t>24,500</t>
  </si>
  <si>
    <t>CAMPING WORLD HLDGS INC</t>
  </si>
  <si>
    <t>37,944</t>
  </si>
  <si>
    <t>CANADA GOOSE HLDGS INC</t>
  </si>
  <si>
    <t>1,592,360</t>
  </si>
  <si>
    <t>89,600</t>
  </si>
  <si>
    <t>206,384,007</t>
  </si>
  <si>
    <t>5,105,715</t>
  </si>
  <si>
    <t>445,525,435</t>
  </si>
  <si>
    <t>3,753,200</t>
  </si>
  <si>
    <t>1,228,846,327</t>
  </si>
  <si>
    <t>22,144,239</t>
  </si>
  <si>
    <t>142,289,506</t>
  </si>
  <si>
    <t>1,909,600</t>
  </si>
  <si>
    <t>6,372,036</t>
  </si>
  <si>
    <t>68,546</t>
  </si>
  <si>
    <t>51,975,958</t>
  </si>
  <si>
    <t>676,154</t>
  </si>
  <si>
    <t>CARETRUST REIT INC</t>
  </si>
  <si>
    <t>3,180,896</t>
  </si>
  <si>
    <t>171,200</t>
  </si>
  <si>
    <t>1,013,295</t>
  </si>
  <si>
    <t>4,300</t>
  </si>
  <si>
    <t>71,911</t>
  </si>
  <si>
    <t>1,181</t>
  </si>
  <si>
    <t>9,652,376</t>
  </si>
  <si>
    <t>233,997</t>
  </si>
  <si>
    <t>1,047,490</t>
  </si>
  <si>
    <t>4,669</t>
  </si>
  <si>
    <t>46,450</t>
  </si>
  <si>
    <t>1,032</t>
  </si>
  <si>
    <t>1,000,680</t>
  </si>
  <si>
    <t>53,800</t>
  </si>
  <si>
    <t>1,178,635</t>
  </si>
  <si>
    <t>4,920</t>
  </si>
  <si>
    <t>2,360,006</t>
  </si>
  <si>
    <t>23,083</t>
  </si>
  <si>
    <t>1,321,308</t>
  </si>
  <si>
    <t>12,700</t>
  </si>
  <si>
    <t>54,516,065</t>
  </si>
  <si>
    <t>664,749</t>
  </si>
  <si>
    <t>32,722,693</t>
  </si>
  <si>
    <t>1,687,766</t>
  </si>
  <si>
    <t>20,815,219</t>
  </si>
  <si>
    <t>694,072</t>
  </si>
  <si>
    <t>1,138,470</t>
  </si>
  <si>
    <t>17,747</t>
  </si>
  <si>
    <t>CHAMPIONX CORPORATION</t>
  </si>
  <si>
    <t>2,127,866</t>
  </si>
  <si>
    <t>74,517,624</t>
  </si>
  <si>
    <t>7,819,268</t>
  </si>
  <si>
    <t>116,141</t>
  </si>
  <si>
    <t>533</t>
  </si>
  <si>
    <t>230,927</t>
  </si>
  <si>
    <t>681</t>
  </si>
  <si>
    <t>CHEGG INC</t>
  </si>
  <si>
    <t>2,121,290</t>
  </si>
  <si>
    <t>83,945</t>
  </si>
  <si>
    <t>25,193,280</t>
  </si>
  <si>
    <t>168,000</t>
  </si>
  <si>
    <t>7,363,218</t>
  </si>
  <si>
    <t>41,023</t>
  </si>
  <si>
    <t>78,461</t>
  </si>
  <si>
    <t>2,116</t>
  </si>
  <si>
    <t>89,059,243</t>
  </si>
  <si>
    <t>11,174,309</t>
  </si>
  <si>
    <t>107,730,274</t>
  </si>
  <si>
    <t>77,644</t>
  </si>
  <si>
    <t>1,036,288</t>
  </si>
  <si>
    <t>30,465,905</t>
  </si>
  <si>
    <t>377,942</t>
  </si>
  <si>
    <t>4,101,742</t>
  </si>
  <si>
    <t>19,400</t>
  </si>
  <si>
    <t>CIENA CORP</t>
  </si>
  <si>
    <t>1,345,872</t>
  </si>
  <si>
    <t>26,400</t>
  </si>
  <si>
    <t>94,096</t>
  </si>
  <si>
    <t>919</t>
  </si>
  <si>
    <t>131,667,908</t>
  </si>
  <si>
    <t>2,763,810</t>
  </si>
  <si>
    <t>2,212,056</t>
  </si>
  <si>
    <t>29,700</t>
  </si>
  <si>
    <t>5,554,926</t>
  </si>
  <si>
    <t>12,300</t>
  </si>
  <si>
    <t>29,393,303</t>
  </si>
  <si>
    <t>649,863</t>
  </si>
  <si>
    <t>10,005,177</t>
  </si>
  <si>
    <t>254,132</t>
  </si>
  <si>
    <t>1,239,629,761</t>
  </si>
  <si>
    <t>21,398,753</t>
  </si>
  <si>
    <t>CLEAN HARBORS INC</t>
  </si>
  <si>
    <t>148,356</t>
  </si>
  <si>
    <t>27,243,386</t>
  </si>
  <si>
    <t>194,138</t>
  </si>
  <si>
    <t>1,013,292</t>
  </si>
  <si>
    <t>22,413</t>
  </si>
  <si>
    <t>375,132,723</t>
  </si>
  <si>
    <t>5,897,386</t>
  </si>
  <si>
    <t>12,917,564</t>
  </si>
  <si>
    <t>190,300</t>
  </si>
  <si>
    <t>COGNEX CORP</t>
  </si>
  <si>
    <t>1,776,047</t>
  </si>
  <si>
    <t>37,700</t>
  </si>
  <si>
    <t>1,275,337</t>
  </si>
  <si>
    <t>COHERENT CORP</t>
  </si>
  <si>
    <t>30,923</t>
  </si>
  <si>
    <t>881</t>
  </si>
  <si>
    <t>1,858,910</t>
  </si>
  <si>
    <t>34,733</t>
  </si>
  <si>
    <t>123,419,808</t>
  </si>
  <si>
    <t>1,566,440</t>
  </si>
  <si>
    <t>COLLIERS INTL GROUP INC</t>
  </si>
  <si>
    <t>11,107</t>
  </si>
  <si>
    <t>121</t>
  </si>
  <si>
    <t>113,327,594</t>
  </si>
  <si>
    <t>3,240,709</t>
  </si>
  <si>
    <t>2,433,340</t>
  </si>
  <si>
    <t>COMMERCIAL METALS CO</t>
  </si>
  <si>
    <t>932,190</t>
  </si>
  <si>
    <t>CIA ENERGETICA DE MINAS GERA</t>
  </si>
  <si>
    <t>5,448,114</t>
  </si>
  <si>
    <t>2,683,800</t>
  </si>
  <si>
    <t>COMSTOCK RES INC</t>
  </si>
  <si>
    <t>2,374,572</t>
  </si>
  <si>
    <t>173,200</t>
  </si>
  <si>
    <t>4,628,017</t>
  </si>
  <si>
    <t>119,587</t>
  </si>
  <si>
    <t>1,494,528</t>
  </si>
  <si>
    <t>67,200</t>
  </si>
  <si>
    <t>130,390</t>
  </si>
  <si>
    <t>1,105</t>
  </si>
  <si>
    <t>59,826,849</t>
  </si>
  <si>
    <t>627,708</t>
  </si>
  <si>
    <t>53,373,879</t>
  </si>
  <si>
    <t>230,308</t>
  </si>
  <si>
    <t>46,168,041</t>
  </si>
  <si>
    <t>535,530</t>
  </si>
  <si>
    <t>CONTROLADORA VUELA COMP DE A</t>
  </si>
  <si>
    <t>4,180,000</t>
  </si>
  <si>
    <t>COOPER COS INC</t>
  </si>
  <si>
    <t>14,222,778</t>
  </si>
  <si>
    <t>43,012</t>
  </si>
  <si>
    <t>1,941,782</t>
  </si>
  <si>
    <t>31,890</t>
  </si>
  <si>
    <t>1,226,815</t>
  </si>
  <si>
    <t>38,410</t>
  </si>
  <si>
    <t>5,749,742</t>
  </si>
  <si>
    <t>67,115</t>
  </si>
  <si>
    <t>55,114,127</t>
  </si>
  <si>
    <t>937,634</t>
  </si>
  <si>
    <t>252,830,243</t>
  </si>
  <si>
    <t>553,845</t>
  </si>
  <si>
    <t>3,824,742</t>
  </si>
  <si>
    <t>49,492</t>
  </si>
  <si>
    <t>COTY INC</t>
  </si>
  <si>
    <t>3,320,552</t>
  </si>
  <si>
    <t>387,915</t>
  </si>
  <si>
    <t>6,625,025</t>
  </si>
  <si>
    <t>83,681</t>
  </si>
  <si>
    <t>COURSERA INC</t>
  </si>
  <si>
    <t>382,109</t>
  </si>
  <si>
    <t>32,300</t>
  </si>
  <si>
    <t>CREDIT ACCEP CORP MICH</t>
  </si>
  <si>
    <t>1,423,200</t>
  </si>
  <si>
    <t>3,380,055</t>
  </si>
  <si>
    <t>474,100</t>
  </si>
  <si>
    <t>9,036,409</t>
  </si>
  <si>
    <t>85,824</t>
  </si>
  <si>
    <t>147,519,758</t>
  </si>
  <si>
    <t>1,087,583</t>
  </si>
  <si>
    <t>2,055,250</t>
  </si>
  <si>
    <t>4,274,550</t>
  </si>
  <si>
    <t>106,200</t>
  </si>
  <si>
    <t>1,687,428</t>
  </si>
  <si>
    <t>12,621</t>
  </si>
  <si>
    <t>55,205,777</t>
  </si>
  <si>
    <t>227,850</t>
  </si>
  <si>
    <t>269,470</t>
  </si>
  <si>
    <t>3,023</t>
  </si>
  <si>
    <t>DTE ENERGY CO</t>
  </si>
  <si>
    <t>176,295</t>
  </si>
  <si>
    <t>1,825,443</t>
  </si>
  <si>
    <t>261,900</t>
  </si>
  <si>
    <t>365,700</t>
  </si>
  <si>
    <t>13,800</t>
  </si>
  <si>
    <t>359,316,837</t>
  </si>
  <si>
    <t>1,353,767</t>
  </si>
  <si>
    <t>87,125</t>
  </si>
  <si>
    <t>1,392</t>
  </si>
  <si>
    <t>138,622,029</t>
  </si>
  <si>
    <t>1,886,014</t>
  </si>
  <si>
    <t>843,771</t>
  </si>
  <si>
    <t>11,300</t>
  </si>
  <si>
    <t>1,676,472</t>
  </si>
  <si>
    <t>4,200</t>
  </si>
  <si>
    <t>35,958,386</t>
  </si>
  <si>
    <t>83,866</t>
  </si>
  <si>
    <t>4,214,700</t>
  </si>
  <si>
    <t>156,100</t>
  </si>
  <si>
    <t>4,003,662</t>
  </si>
  <si>
    <t>121,840</t>
  </si>
  <si>
    <t>948,518</t>
  </si>
  <si>
    <t>10,900</t>
  </si>
  <si>
    <t>DESCARTES SYS GROUP INC</t>
  </si>
  <si>
    <t>8,300,357</t>
  </si>
  <si>
    <t>119,150</t>
  </si>
  <si>
    <t>DESKTOP METAL INC</t>
  </si>
  <si>
    <t>13,550</t>
  </si>
  <si>
    <t>9,963</t>
  </si>
  <si>
    <t>1,033,983</t>
  </si>
  <si>
    <t>16,810</t>
  </si>
  <si>
    <t>13,121,232</t>
  </si>
  <si>
    <t>115,871</t>
  </si>
  <si>
    <t>3,101,076</t>
  </si>
  <si>
    <t>22,672</t>
  </si>
  <si>
    <t>DICKS SPORTING GOODS INC</t>
  </si>
  <si>
    <t>8,630,447</t>
  </si>
  <si>
    <t>71,747</t>
  </si>
  <si>
    <t>444,669,174</t>
  </si>
  <si>
    <t>4,434,718</t>
  </si>
  <si>
    <t>591,312</t>
  </si>
  <si>
    <t>38,800</t>
  </si>
  <si>
    <t>DIGITALBRIDGE GROUP INC</t>
  </si>
  <si>
    <t>1,909,577</t>
  </si>
  <si>
    <t>174,550</t>
  </si>
  <si>
    <t>DILLARDS INC</t>
  </si>
  <si>
    <t>4,427,840</t>
  </si>
  <si>
    <t>13,700</t>
  </si>
  <si>
    <t>73,016,906</t>
  </si>
  <si>
    <t>840,434</t>
  </si>
  <si>
    <t>60,243,278</t>
  </si>
  <si>
    <t>66,813,000</t>
  </si>
  <si>
    <t>75,577</t>
  </si>
  <si>
    <t>5,383</t>
  </si>
  <si>
    <t>30,904,497</t>
  </si>
  <si>
    <t>315,900</t>
  </si>
  <si>
    <t>6,143,584</t>
  </si>
  <si>
    <t>110,855</t>
  </si>
  <si>
    <t>2,587,841</t>
  </si>
  <si>
    <t>10,509</t>
  </si>
  <si>
    <t>467,465,140</t>
  </si>
  <si>
    <t>3,305,042</t>
  </si>
  <si>
    <t>693,176,917</t>
  </si>
  <si>
    <t>11,304,255</t>
  </si>
  <si>
    <t>3,256,160</t>
  </si>
  <si>
    <t>9,400</t>
  </si>
  <si>
    <t>5,339,883</t>
  </si>
  <si>
    <t>109,379</t>
  </si>
  <si>
    <t>1,180,704</t>
  </si>
  <si>
    <t>75,300</t>
  </si>
  <si>
    <t>DOUYU INTL HLDGS LTD</t>
  </si>
  <si>
    <t>980,000</t>
  </si>
  <si>
    <t>75,559</t>
  </si>
  <si>
    <t>558</t>
  </si>
  <si>
    <t>27,468,798</t>
  </si>
  <si>
    <t>545,124</t>
  </si>
  <si>
    <t>189,074</t>
  </si>
  <si>
    <t>5,688,996</t>
  </si>
  <si>
    <t>254,200</t>
  </si>
  <si>
    <t>132,142,452</t>
  </si>
  <si>
    <t>1,283,061</t>
  </si>
  <si>
    <t>57,622</t>
  </si>
  <si>
    <t>4,700</t>
  </si>
  <si>
    <t>DUOLINGO INC</t>
  </si>
  <si>
    <t>5,676,174</t>
  </si>
  <si>
    <t>79,800</t>
  </si>
  <si>
    <t>83,862,772</t>
  </si>
  <si>
    <t>1,221,955</t>
  </si>
  <si>
    <t>DUTCH BROS INC</t>
  </si>
  <si>
    <t>56,380</t>
  </si>
  <si>
    <t>4,864,100</t>
  </si>
  <si>
    <t>1,083,880</t>
  </si>
  <si>
    <t>19,600</t>
  </si>
  <si>
    <t>EOG RES INC</t>
  </si>
  <si>
    <t>1,295</t>
  </si>
  <si>
    <t>22,896,212</t>
  </si>
  <si>
    <t>676,802</t>
  </si>
  <si>
    <t>4,384,050</t>
  </si>
  <si>
    <t>2,405,350</t>
  </si>
  <si>
    <t>44,418</t>
  </si>
  <si>
    <t>44,873</t>
  </si>
  <si>
    <t>551</t>
  </si>
  <si>
    <t>18,209,353</t>
  </si>
  <si>
    <t>439,097</t>
  </si>
  <si>
    <t>ECHOSTAR CORP</t>
  </si>
  <si>
    <t>366,960</t>
  </si>
  <si>
    <t>16,215,384</t>
  </si>
  <si>
    <t>111,400</t>
  </si>
  <si>
    <t>77,344,933</t>
  </si>
  <si>
    <t>1,215,733</t>
  </si>
  <si>
    <t>53,534,018</t>
  </si>
  <si>
    <t>717,518</t>
  </si>
  <si>
    <t>EHEALTH INC</t>
  </si>
  <si>
    <t>4,182</t>
  </si>
  <si>
    <t>864</t>
  </si>
  <si>
    <t>3,781,528</t>
  </si>
  <si>
    <t>309,454</t>
  </si>
  <si>
    <t>8,292,601</t>
  </si>
  <si>
    <t>67,872</t>
  </si>
  <si>
    <t>2,888,145</t>
  </si>
  <si>
    <t>19,500</t>
  </si>
  <si>
    <t>19,683,655</t>
  </si>
  <si>
    <t>204,910</t>
  </si>
  <si>
    <t>318,298,207</t>
  </si>
  <si>
    <t>8,149,625</t>
  </si>
  <si>
    <t>474,212,568</t>
  </si>
  <si>
    <t>21,038,712</t>
  </si>
  <si>
    <t>3,129,163</t>
  </si>
  <si>
    <t>177,400</t>
  </si>
  <si>
    <t>2,870,820</t>
  </si>
  <si>
    <t>233,400</t>
  </si>
  <si>
    <t>11,373,938</t>
  </si>
  <si>
    <t>42,927</t>
  </si>
  <si>
    <t>18,048,712</t>
  </si>
  <si>
    <t>160,433</t>
  </si>
  <si>
    <t>606,319</t>
  </si>
  <si>
    <t>1,850</t>
  </si>
  <si>
    <t>ENVISTA HOLDINGS CORPORATION</t>
  </si>
  <si>
    <t>27,946</t>
  </si>
  <si>
    <t>426,189,374</t>
  </si>
  <si>
    <t>650,641</t>
  </si>
  <si>
    <t>521,418,357</t>
  </si>
  <si>
    <t>18,167,887</t>
  </si>
  <si>
    <t>142,401,010</t>
  </si>
  <si>
    <t>2,204,350</t>
  </si>
  <si>
    <t>258,777,540</t>
  </si>
  <si>
    <t>4,386,060</t>
  </si>
  <si>
    <t>ERICSSON</t>
  </si>
  <si>
    <t>1,978,592</t>
  </si>
  <si>
    <t>338,800</t>
  </si>
  <si>
    <t>ESSENTIAL UTILS INC</t>
  </si>
  <si>
    <t>1,033,884,064</t>
  </si>
  <si>
    <t>21,661,095</t>
  </si>
  <si>
    <t>48,221,124</t>
  </si>
  <si>
    <t>227,544</t>
  </si>
  <si>
    <t>96,064</t>
  </si>
  <si>
    <t>802</t>
  </si>
  <si>
    <t>2,444,442</t>
  </si>
  <si>
    <t>25,900</t>
  </si>
  <si>
    <t>5,545,736</t>
  </si>
  <si>
    <t>50,841</t>
  </si>
  <si>
    <t>47,328</t>
  </si>
  <si>
    <t>24,728,721</t>
  </si>
  <si>
    <t>392,956</t>
  </si>
  <si>
    <t>46,298,712</t>
  </si>
  <si>
    <t>552,227</t>
  </si>
  <si>
    <t>169,324</t>
  </si>
  <si>
    <t>3,420</t>
  </si>
  <si>
    <t>EXELON CORP</t>
  </si>
  <si>
    <t>69,920,807</t>
  </si>
  <si>
    <t>1,617,414</t>
  </si>
  <si>
    <t>5,445,660</t>
  </si>
  <si>
    <t>339,505</t>
  </si>
  <si>
    <t>F&amp;G ANNUITIES &amp; LIFE INC</t>
  </si>
  <si>
    <t>4,882</t>
  </si>
  <si>
    <t>5,606,400</t>
  </si>
  <si>
    <t>6,615,235</t>
  </si>
  <si>
    <t>63,657</t>
  </si>
  <si>
    <t>68,154,201</t>
  </si>
  <si>
    <t>463,067</t>
  </si>
  <si>
    <t>11,142,175</t>
  </si>
  <si>
    <t>101,017</t>
  </si>
  <si>
    <t>152,381</t>
  </si>
  <si>
    <t>1,221</t>
  </si>
  <si>
    <t>FIGS INC</t>
  </si>
  <si>
    <t>286,698</t>
  </si>
  <si>
    <t>42,600</t>
  </si>
  <si>
    <t>219,766,713</t>
  </si>
  <si>
    <t>1,826,215</t>
  </si>
  <si>
    <t>5,021,143</t>
  </si>
  <si>
    <t>12,515</t>
  </si>
  <si>
    <t>FAIR ISAAC CORP</t>
  </si>
  <si>
    <t>5,147,788</t>
  </si>
  <si>
    <t>FANHUA INC</t>
  </si>
  <si>
    <t>142,820</t>
  </si>
  <si>
    <t>237,510</t>
  </si>
  <si>
    <t>17,277,952</t>
  </si>
  <si>
    <t>365,130</t>
  </si>
  <si>
    <t>26,270</t>
  </si>
  <si>
    <t>260</t>
  </si>
  <si>
    <t>11,560,407</t>
  </si>
  <si>
    <t>66,746</t>
  </si>
  <si>
    <t>3,429,889</t>
  </si>
  <si>
    <t>23,900</t>
  </si>
  <si>
    <t>1,672,977</t>
  </si>
  <si>
    <t>24,657</t>
  </si>
  <si>
    <t>135,131</t>
  </si>
  <si>
    <t>3,592</t>
  </si>
  <si>
    <t>29,529</t>
  </si>
  <si>
    <t>125,302</t>
  </si>
  <si>
    <t>2,394</t>
  </si>
  <si>
    <t>FIRST BANCORP P R</t>
  </si>
  <si>
    <t>1,958,880</t>
  </si>
  <si>
    <t>154,000</t>
  </si>
  <si>
    <t>FIRST CTZNS BANCSHARES INC N</t>
  </si>
  <si>
    <t>66,055,431</t>
  </si>
  <si>
    <t>87,103</t>
  </si>
  <si>
    <t>11,466,000</t>
  </si>
  <si>
    <t>468,000</t>
  </si>
  <si>
    <t>FIRST MAJESTIC SILVER CORP</t>
  </si>
  <si>
    <t>1,473,530</t>
  </si>
  <si>
    <t>16,027,438</t>
  </si>
  <si>
    <t>131,491</t>
  </si>
  <si>
    <t>FIRSTSERVICE CORP NEW</t>
  </si>
  <si>
    <t>5,702,606</t>
  </si>
  <si>
    <t>46,600</t>
  </si>
  <si>
    <t>3,027,046</t>
  </si>
  <si>
    <t>29,950</t>
  </si>
  <si>
    <t>183,154</t>
  </si>
  <si>
    <t>2,699</t>
  </si>
  <si>
    <t>3,442,163</t>
  </si>
  <si>
    <t>18,740</t>
  </si>
  <si>
    <t>FLOOR &amp; DECOR HLDGS INC</t>
  </si>
  <si>
    <t>6,824</t>
  </si>
  <si>
    <t>4,262,142</t>
  </si>
  <si>
    <t>148,300</t>
  </si>
  <si>
    <t>FOMENTO ECONOMICO MEXICANO S</t>
  </si>
  <si>
    <t>31,435,488</t>
  </si>
  <si>
    <t>402,400</t>
  </si>
  <si>
    <t>7,185,479</t>
  </si>
  <si>
    <t>617,840</t>
  </si>
  <si>
    <t>FORESTAR GROUP INC</t>
  </si>
  <si>
    <t>15</t>
  </si>
  <si>
    <t>44,573,591</t>
  </si>
  <si>
    <t>1,114,710</t>
  </si>
  <si>
    <t>8,814,134</t>
  </si>
  <si>
    <t>180,285</t>
  </si>
  <si>
    <t>145,951,713</t>
  </si>
  <si>
    <t>2,271,622</t>
  </si>
  <si>
    <t>668,187</t>
  </si>
  <si>
    <t>11,700</t>
  </si>
  <si>
    <t>9,039,266</t>
  </si>
  <si>
    <t>297,638</t>
  </si>
  <si>
    <t>2,689,748</t>
  </si>
  <si>
    <t>94,543</t>
  </si>
  <si>
    <t>65,616,716</t>
  </si>
  <si>
    <t>481,700</t>
  </si>
  <si>
    <t>FRESHWORKS INC</t>
  </si>
  <si>
    <t>75,021</t>
  </si>
  <si>
    <t>10,815,200</t>
  </si>
  <si>
    <t>1,351,900</t>
  </si>
  <si>
    <t>FUSION PHARMACEUTICALS INC</t>
  </si>
  <si>
    <t>9,818,443</t>
  </si>
  <si>
    <t>3,116,966</t>
  </si>
  <si>
    <t>GDS HLDGS LTD</t>
  </si>
  <si>
    <t>175,920,973</t>
  </si>
  <si>
    <t>8,531,570</t>
  </si>
  <si>
    <t>4,879,474</t>
  </si>
  <si>
    <t>167,209</t>
  </si>
  <si>
    <t>29,883</t>
  </si>
  <si>
    <t>GALLAGHER ARTHUR J &amp; CO</t>
  </si>
  <si>
    <t>75,416</t>
  </si>
  <si>
    <t>9,170,908</t>
  </si>
  <si>
    <t>27,283</t>
  </si>
  <si>
    <t>GENERAL DYNAMICS CORP</t>
  </si>
  <si>
    <t>893,196</t>
  </si>
  <si>
    <t>3,600</t>
  </si>
  <si>
    <t>29,685,373</t>
  </si>
  <si>
    <t>354,283</t>
  </si>
  <si>
    <t>61,138,054</t>
  </si>
  <si>
    <t>729,136</t>
  </si>
  <si>
    <t>5,360,164</t>
  </si>
  <si>
    <t>159,339</t>
  </si>
  <si>
    <t>3,088,478</t>
  </si>
  <si>
    <t>1,019,912</t>
  </si>
  <si>
    <t>192,800</t>
  </si>
  <si>
    <t>109,478,410</t>
  </si>
  <si>
    <t>1,275,229</t>
  </si>
  <si>
    <t>10,212,017</t>
  </si>
  <si>
    <t>373,160</t>
  </si>
  <si>
    <t>GINKGO BIOWORKS HOLDINGS INC</t>
  </si>
  <si>
    <t>86,021</t>
  </si>
  <si>
    <t>50,900</t>
  </si>
  <si>
    <t>3,503,424</t>
  </si>
  <si>
    <t>77,100</t>
  </si>
  <si>
    <t>1,723,865</t>
  </si>
  <si>
    <t>14,300</t>
  </si>
  <si>
    <t>72,226,549</t>
  </si>
  <si>
    <t>210,340</t>
  </si>
  <si>
    <t>GOODRX HLDGS INC</t>
  </si>
  <si>
    <t>731,350</t>
  </si>
  <si>
    <t>156,942</t>
  </si>
  <si>
    <t>1,188,118</t>
  </si>
  <si>
    <t>117,056</t>
  </si>
  <si>
    <t>590,745</t>
  </si>
  <si>
    <t>8,783</t>
  </si>
  <si>
    <t>GRAHAM HLDGS CO</t>
  </si>
  <si>
    <t>1,087,578</t>
  </si>
  <si>
    <t>1,800</t>
  </si>
  <si>
    <t>6,642,181</t>
  </si>
  <si>
    <t>11,941</t>
  </si>
  <si>
    <t>GRANITE REAL ESTATE INVT TR</t>
  </si>
  <si>
    <t>10,196,686</t>
  </si>
  <si>
    <t>GRAPHIC PACKAGING HLDG CO</t>
  </si>
  <si>
    <t>2,466,012</t>
  </si>
  <si>
    <t>110,832</t>
  </si>
  <si>
    <t>GRID DYNAMICS HLDGS INC</t>
  </si>
  <si>
    <t>665,346</t>
  </si>
  <si>
    <t>59,300</t>
  </si>
  <si>
    <t>72,975</t>
  </si>
  <si>
    <t>GRUPO TELEVISA S A B</t>
  </si>
  <si>
    <t>1,245,792</t>
  </si>
  <si>
    <t>273,200</t>
  </si>
  <si>
    <t>12,727,185</t>
  </si>
  <si>
    <t>88,500</t>
  </si>
  <si>
    <t>3,424,953</t>
  </si>
  <si>
    <t>14,700</t>
  </si>
  <si>
    <t>GUIDEWIRE SOFTWARE INC</t>
  </si>
  <si>
    <t>1,376,320</t>
  </si>
  <si>
    <t>1,390,860</t>
  </si>
  <si>
    <t>26,804</t>
  </si>
  <si>
    <t>47,843,225</t>
  </si>
  <si>
    <t>199,380</t>
  </si>
  <si>
    <t>217,002</t>
  </si>
  <si>
    <t>8,076</t>
  </si>
  <si>
    <t>8,523,249</t>
  </si>
  <si>
    <t>216,601</t>
  </si>
  <si>
    <t>132,080</t>
  </si>
  <si>
    <t>3,175</t>
  </si>
  <si>
    <t>HARMONY GOLD MINING CO LTD</t>
  </si>
  <si>
    <t>722,840</t>
  </si>
  <si>
    <t>212,600</t>
  </si>
  <si>
    <t>3,558,399</t>
  </si>
  <si>
    <t>46,926</t>
  </si>
  <si>
    <t>1,122,584</t>
  </si>
  <si>
    <t>18,400</t>
  </si>
  <si>
    <t>HASHICORP INC</t>
  </si>
  <si>
    <t>240,592</t>
  </si>
  <si>
    <t>8,800</t>
  </si>
  <si>
    <t>HEALTHEQUITY INC</t>
  </si>
  <si>
    <t>49,312</t>
  </si>
  <si>
    <t>HEALTHCARE RLTY TR</t>
  </si>
  <si>
    <t>110,303,715</t>
  </si>
  <si>
    <t>5,724,116</t>
  </si>
  <si>
    <t>1,802,533</t>
  </si>
  <si>
    <t>71,900</t>
  </si>
  <si>
    <t>206,799</t>
  </si>
  <si>
    <t>1,346</t>
  </si>
  <si>
    <t>2,750,557</t>
  </si>
  <si>
    <t>22,950</t>
  </si>
  <si>
    <t>9,978,576</t>
  </si>
  <si>
    <t>1,111,200</t>
  </si>
  <si>
    <t>HERC HLDGS INC</t>
  </si>
  <si>
    <t>13,157</t>
  </si>
  <si>
    <t>46,240,129</t>
  </si>
  <si>
    <t>199,681</t>
  </si>
  <si>
    <t>HERTZ GLOBAL HLDGS INC</t>
  </si>
  <si>
    <t>2,100</t>
  </si>
  <si>
    <t>228,330</t>
  </si>
  <si>
    <t>1,610</t>
  </si>
  <si>
    <t>HEXCEL CORP NEW</t>
  </si>
  <si>
    <t>523,765</t>
  </si>
  <si>
    <t>8,900</t>
  </si>
  <si>
    <t>7,910,136</t>
  </si>
  <si>
    <t>HIMS &amp; HERS HEALTH INC</t>
  </si>
  <si>
    <t>10,120,121</t>
  </si>
  <si>
    <t>1,578,802</t>
  </si>
  <si>
    <t>23,940,322</t>
  </si>
  <si>
    <t>320,015</t>
  </si>
  <si>
    <t>176,535,733</t>
  </si>
  <si>
    <t>558,905</t>
  </si>
  <si>
    <t>HONDA MOTOR LTD</t>
  </si>
  <si>
    <t>1,444,752</t>
  </si>
  <si>
    <t>63,200</t>
  </si>
  <si>
    <t>4,661,454</t>
  </si>
  <si>
    <t>HORMEL FOODS CORP</t>
  </si>
  <si>
    <t>19,974,495</t>
  </si>
  <si>
    <t>438,518</t>
  </si>
  <si>
    <t>8,484,030</t>
  </si>
  <si>
    <t>528,600</t>
  </si>
  <si>
    <t>HOWMET AEROSPACE INC</t>
  </si>
  <si>
    <t>6,102,244</t>
  </si>
  <si>
    <t>154,840</t>
  </si>
  <si>
    <t>18,503,604</t>
  </si>
  <si>
    <t>436,200</t>
  </si>
  <si>
    <t>2,003,148</t>
  </si>
  <si>
    <t>25,200</t>
  </si>
  <si>
    <t>1,096,425</t>
  </si>
  <si>
    <t>4,672</t>
  </si>
  <si>
    <t>5,025,658</t>
  </si>
  <si>
    <t>17,382</t>
  </si>
  <si>
    <t>42,029,718</t>
  </si>
  <si>
    <t>4,319,601</t>
  </si>
  <si>
    <t>104,409,932</t>
  </si>
  <si>
    <t>203,850</t>
  </si>
  <si>
    <t>3,531,662</t>
  </si>
  <si>
    <t>20,255</t>
  </si>
  <si>
    <t>HUNTINGTON INGALLS INDS INC</t>
  </si>
  <si>
    <t>1,545,556</t>
  </si>
  <si>
    <t>3,726,288</t>
  </si>
  <si>
    <t>135,600</t>
  </si>
  <si>
    <t>HYATT HOTELS CORP</t>
  </si>
  <si>
    <t>768,825</t>
  </si>
  <si>
    <t>IAC INC</t>
  </si>
  <si>
    <t>88,721,678</t>
  </si>
  <si>
    <t>1,998,236</t>
  </si>
  <si>
    <t>IPG PHOTONICS CORP</t>
  </si>
  <si>
    <t>3,180,912</t>
  </si>
  <si>
    <t>33,600</t>
  </si>
  <si>
    <t>IRHYTHM TECHNOLOGIES INC</t>
  </si>
  <si>
    <t>243,542</t>
  </si>
  <si>
    <t>ITT INC</t>
  </si>
  <si>
    <t>2,660,080</t>
  </si>
  <si>
    <t>32,800</t>
  </si>
  <si>
    <t>5,414,846</t>
  </si>
  <si>
    <t>23,715</t>
  </si>
  <si>
    <t>33,994,491</t>
  </si>
  <si>
    <t>83,328</t>
  </si>
  <si>
    <t>ILLINOIS TOOL WKS INC</t>
  </si>
  <si>
    <t>183,950</t>
  </si>
  <si>
    <t>835</t>
  </si>
  <si>
    <t>98,850,121</t>
  </si>
  <si>
    <t>488,873</t>
  </si>
  <si>
    <t>15,148,617</t>
  </si>
  <si>
    <t>311,230</t>
  </si>
  <si>
    <t>100,997</t>
  </si>
  <si>
    <t>1,589</t>
  </si>
  <si>
    <t>20,408,669</t>
  </si>
  <si>
    <t>254,092</t>
  </si>
  <si>
    <t>3,064,809</t>
  </si>
  <si>
    <t>36,300</t>
  </si>
  <si>
    <t>INFORMATICA INC</t>
  </si>
  <si>
    <t>1,196,426,332</t>
  </si>
  <si>
    <t>73,445,447</t>
  </si>
  <si>
    <t>522</t>
  </si>
  <si>
    <t>INGREDION INC</t>
  </si>
  <si>
    <t>17,040</t>
  </si>
  <si>
    <t>174</t>
  </si>
  <si>
    <t>INSPIRE MED SYS INC</t>
  </si>
  <si>
    <t>10,372,418</t>
  </si>
  <si>
    <t>41,180</t>
  </si>
  <si>
    <t>INNOVATIVE INDL PPTYS INC</t>
  </si>
  <si>
    <t>1,135,120</t>
  </si>
  <si>
    <t>INSULET CORP</t>
  </si>
  <si>
    <t>3,650,436</t>
  </si>
  <si>
    <t>91,078</t>
  </si>
  <si>
    <t>3,446</t>
  </si>
  <si>
    <t>INTELLIA THERAPEUTICS INC</t>
  </si>
  <si>
    <t>116,149</t>
  </si>
  <si>
    <t>3,329</t>
  </si>
  <si>
    <t>12,604,817</t>
  </si>
  <si>
    <t>174,220</t>
  </si>
  <si>
    <t>29,349,050</t>
  </si>
  <si>
    <t>286,081</t>
  </si>
  <si>
    <t>INTERDIGITAL INC</t>
  </si>
  <si>
    <t>2,340,404</t>
  </si>
  <si>
    <t>47,300</t>
  </si>
  <si>
    <t>INTERNATIONAL BUSINESS MACHS</t>
  </si>
  <si>
    <t>4,790</t>
  </si>
  <si>
    <t>34</t>
  </si>
  <si>
    <t>36,459,054</t>
  </si>
  <si>
    <t>347,759</t>
  </si>
  <si>
    <t>INTERNATIONAL PAPER CO</t>
  </si>
  <si>
    <t>19,561,621</t>
  </si>
  <si>
    <t>564,875</t>
  </si>
  <si>
    <t>INTERPUBLIC GROUP COS INC</t>
  </si>
  <si>
    <t>259,218</t>
  </si>
  <si>
    <t>7,782</t>
  </si>
  <si>
    <t>478,238,880</t>
  </si>
  <si>
    <t>1,796,000</t>
  </si>
  <si>
    <t>INTRA-CELLULAR THERAPIES INC</t>
  </si>
  <si>
    <t>3,397,464</t>
  </si>
  <si>
    <t>64,200</t>
  </si>
  <si>
    <t>96,138,959</t>
  </si>
  <si>
    <t>362,310</t>
  </si>
  <si>
    <t>2,858,042</t>
  </si>
  <si>
    <t>7,343</t>
  </si>
  <si>
    <t>57,912,500</t>
  </si>
  <si>
    <t>315,808,005</t>
  </si>
  <si>
    <t>10,654,791</t>
  </si>
  <si>
    <t>2,753,433</t>
  </si>
  <si>
    <t>72,900</t>
  </si>
  <si>
    <t>75,402</t>
  </si>
  <si>
    <t>11,800</t>
  </si>
  <si>
    <t>633,701,208</t>
  </si>
  <si>
    <t>3,092,885</t>
  </si>
  <si>
    <t>IQIYI INC</t>
  </si>
  <si>
    <t>3,800,551</t>
  </si>
  <si>
    <t>717,085</t>
  </si>
  <si>
    <t>IRON MTN INC DEL</t>
  </si>
  <si>
    <t>40,994,247</t>
  </si>
  <si>
    <t>822,352</t>
  </si>
  <si>
    <t>10,543,000</t>
  </si>
  <si>
    <t>43,722,800</t>
  </si>
  <si>
    <t>523,000</t>
  </si>
  <si>
    <t>14,587,360</t>
  </si>
  <si>
    <t>68,000</t>
  </si>
  <si>
    <t>323,089,080</t>
  </si>
  <si>
    <t>1,853,000</t>
  </si>
  <si>
    <t>3,724,500</t>
  </si>
  <si>
    <t>38,992,702</t>
  </si>
  <si>
    <t>2,054,410</t>
  </si>
  <si>
    <t>1,674</t>
  </si>
  <si>
    <t>53</t>
  </si>
  <si>
    <t>347,566,012</t>
  </si>
  <si>
    <t>2,591,842</t>
  </si>
  <si>
    <t>3,109,920</t>
  </si>
  <si>
    <t>45,600</t>
  </si>
  <si>
    <t>636,657</t>
  </si>
  <si>
    <t>18,300</t>
  </si>
  <si>
    <t>289,369</t>
  </si>
  <si>
    <t>2,410</t>
  </si>
  <si>
    <t>6,811,436</t>
  </si>
  <si>
    <t>198,700</t>
  </si>
  <si>
    <t>424,738,320</t>
  </si>
  <si>
    <t>2,404,406</t>
  </si>
  <si>
    <t>JONES LANG LASALLE INC</t>
  </si>
  <si>
    <t>1,593,700</t>
  </si>
  <si>
    <t>1,374,280</t>
  </si>
  <si>
    <t>147,419</t>
  </si>
  <si>
    <t>391</t>
  </si>
  <si>
    <t>KE HLDGS INC</t>
  </si>
  <si>
    <t>42,758,154</t>
  </si>
  <si>
    <t>3,062,905</t>
  </si>
  <si>
    <t>12,274,887</t>
  </si>
  <si>
    <t>264,431</t>
  </si>
  <si>
    <t>KT CORP</t>
  </si>
  <si>
    <t>4,263,300</t>
  </si>
  <si>
    <t>315,800</t>
  </si>
  <si>
    <t>58,319</t>
  </si>
  <si>
    <t>2,863</t>
  </si>
  <si>
    <t>KARUNA THERAPEUTICS INC</t>
  </si>
  <si>
    <t>3,733,500</t>
  </si>
  <si>
    <t>KB HOME</t>
  </si>
  <si>
    <t>1,081,658</t>
  </si>
  <si>
    <t>33,961</t>
  </si>
  <si>
    <t>29,080,667</t>
  </si>
  <si>
    <t>408,207</t>
  </si>
  <si>
    <t>48,229,793</t>
  </si>
  <si>
    <t>1,352,490</t>
  </si>
  <si>
    <t>1,153,204</t>
  </si>
  <si>
    <t>66,200</t>
  </si>
  <si>
    <t>7,661,883</t>
  </si>
  <si>
    <t>44,788</t>
  </si>
  <si>
    <t>151,057,278</t>
  </si>
  <si>
    <t>3,906,317</t>
  </si>
  <si>
    <t>64,187,894</t>
  </si>
  <si>
    <t>472,839</t>
  </si>
  <si>
    <t>162,006</t>
  </si>
  <si>
    <t>7,649</t>
  </si>
  <si>
    <t>KINDER MORGAN INC DEL</t>
  </si>
  <si>
    <t>1,634,920</t>
  </si>
  <si>
    <t>90,427</t>
  </si>
  <si>
    <t>KINGSOFT CLOUD HLDGS LTD</t>
  </si>
  <si>
    <t>41,869,208</t>
  </si>
  <si>
    <t>10,931,908</t>
  </si>
  <si>
    <t>KOSMOS ENERGY LTD</t>
  </si>
  <si>
    <t>385,416</t>
  </si>
  <si>
    <t>60,600</t>
  </si>
  <si>
    <t>40,439,930</t>
  </si>
  <si>
    <t>993,366</t>
  </si>
  <si>
    <t>KROGER CO</t>
  </si>
  <si>
    <t>52,076,662</t>
  </si>
  <si>
    <t>1,168,162</t>
  </si>
  <si>
    <t>KULICKE &amp; SOFFA INDS INC</t>
  </si>
  <si>
    <t>4,421,574</t>
  </si>
  <si>
    <t>99,900</t>
  </si>
  <si>
    <t>10,008</t>
  </si>
  <si>
    <t>LGI HOMES INC</t>
  </si>
  <si>
    <t>9,445</t>
  </si>
  <si>
    <t>102</t>
  </si>
  <si>
    <t>LI AUTO INC</t>
  </si>
  <si>
    <t>10,950,659</t>
  </si>
  <si>
    <t>536,797</t>
  </si>
  <si>
    <t>21,194,388</t>
  </si>
  <si>
    <t>98,045</t>
  </si>
  <si>
    <t>LTC PPTYS INC</t>
  </si>
  <si>
    <t>955,757</t>
  </si>
  <si>
    <t>26,900</t>
  </si>
  <si>
    <t>11,860,474</t>
  </si>
  <si>
    <t>56,964</t>
  </si>
  <si>
    <t>15,431,946</t>
  </si>
  <si>
    <t>65,534</t>
  </si>
  <si>
    <t>57,776,119</t>
  </si>
  <si>
    <t>137,464</t>
  </si>
  <si>
    <t>37,760</t>
  </si>
  <si>
    <t>11,044,896</t>
  </si>
  <si>
    <t>123,600</t>
  </si>
  <si>
    <t>2,173,900</t>
  </si>
  <si>
    <t>13,345</t>
  </si>
  <si>
    <t>5,136,768</t>
  </si>
  <si>
    <t>100,800</t>
  </si>
  <si>
    <t>LATTICE SEMICONDUCTOR CORP</t>
  </si>
  <si>
    <t>4,762,192</t>
  </si>
  <si>
    <t>77,244,086</t>
  </si>
  <si>
    <t>311,330</t>
  </si>
  <si>
    <t>5,084,820</t>
  </si>
  <si>
    <t>LEGEND BIOTECH CORP</t>
  </si>
  <si>
    <t>20,606,477</t>
  </si>
  <si>
    <t>412,790</t>
  </si>
  <si>
    <t>7,440,720</t>
  </si>
  <si>
    <t>70,736</t>
  </si>
  <si>
    <t>1,094,959</t>
  </si>
  <si>
    <t>12,099</t>
  </si>
  <si>
    <t>75</t>
  </si>
  <si>
    <t>2,490,624</t>
  </si>
  <si>
    <t>10,411</t>
  </si>
  <si>
    <t>LEVI STRAUSS &amp; CO NEW</t>
  </si>
  <si>
    <t>34,144</t>
  </si>
  <si>
    <t>589,430</t>
  </si>
  <si>
    <t>7,771</t>
  </si>
  <si>
    <t>10,530,446</t>
  </si>
  <si>
    <t>138,068</t>
  </si>
  <si>
    <t>17,345,970</t>
  </si>
  <si>
    <t>441,261</t>
  </si>
  <si>
    <t>23,975,147</t>
  </si>
  <si>
    <t>612,705</t>
  </si>
  <si>
    <t>307,425</t>
  </si>
  <si>
    <t>9,410</t>
  </si>
  <si>
    <t>8,433,165</t>
  </si>
  <si>
    <t>141,070</t>
  </si>
  <si>
    <t>1,020,246</t>
  </si>
  <si>
    <t>19,095</t>
  </si>
  <si>
    <t>963,194</t>
  </si>
  <si>
    <t>29,885</t>
  </si>
  <si>
    <t>4,274,900</t>
  </si>
  <si>
    <t>43,400</t>
  </si>
  <si>
    <t>295,500,675</t>
  </si>
  <si>
    <t>807,732</t>
  </si>
  <si>
    <t>LINCOLN ELEC HLDGS INC</t>
  </si>
  <si>
    <t>2,629,718</t>
  </si>
  <si>
    <t>18,200</t>
  </si>
  <si>
    <t>294,912</t>
  </si>
  <si>
    <t>9,600</t>
  </si>
  <si>
    <t>LITHIA MTRS INC</t>
  </si>
  <si>
    <t>68,396,468</t>
  </si>
  <si>
    <t>334,065</t>
  </si>
  <si>
    <t>LIVE NATION ENTERTAINMENT IN</t>
  </si>
  <si>
    <t>568,086,348</t>
  </si>
  <si>
    <t>8,145,775</t>
  </si>
  <si>
    <t>975,617</t>
  </si>
  <si>
    <t>49,100</t>
  </si>
  <si>
    <t>46,195,631</t>
  </si>
  <si>
    <t>94,957</t>
  </si>
  <si>
    <t>3,769,343</t>
  </si>
  <si>
    <t>64,621</t>
  </si>
  <si>
    <t>1,485,920</t>
  </si>
  <si>
    <t>54,810,326</t>
  </si>
  <si>
    <t>275,097</t>
  </si>
  <si>
    <t>LUFAX HOLDING LTD</t>
  </si>
  <si>
    <t>1,378,942</t>
  </si>
  <si>
    <t>710,795</t>
  </si>
  <si>
    <t>3,460,104</t>
  </si>
  <si>
    <t>LULUS FASHION LOUNGE HOLDING</t>
  </si>
  <si>
    <t>18,825,000</t>
  </si>
  <si>
    <t>7,500,000</t>
  </si>
  <si>
    <t>LUMENTUM HLDGS INC</t>
  </si>
  <si>
    <t>359,973</t>
  </si>
  <si>
    <t>6,900</t>
  </si>
  <si>
    <t>20,880</t>
  </si>
  <si>
    <t>LYELL IMMUNOPHARMA INC</t>
  </si>
  <si>
    <t>2,041,175</t>
  </si>
  <si>
    <t>588,235</t>
  </si>
  <si>
    <t>2,556,640</t>
  </si>
  <si>
    <t>232,000</t>
  </si>
  <si>
    <t>701,520</t>
  </si>
  <si>
    <t>3,160,300</t>
  </si>
  <si>
    <t>243,100</t>
  </si>
  <si>
    <t>230,693,207</t>
  </si>
  <si>
    <t>6,880,203</t>
  </si>
  <si>
    <t>MKS INSTRS INC</t>
  </si>
  <si>
    <t>8,473</t>
  </si>
  <si>
    <t>3,751,260</t>
  </si>
  <si>
    <t>154,500</t>
  </si>
  <si>
    <t>22,012,310</t>
  </si>
  <si>
    <t>47,321</t>
  </si>
  <si>
    <t>10,649,205</t>
  </si>
  <si>
    <t>515,700</t>
  </si>
  <si>
    <t>18,039,796</t>
  </si>
  <si>
    <t>321,365</t>
  </si>
  <si>
    <t>MAGNITE INC</t>
  </si>
  <si>
    <t>57,038</t>
  </si>
  <si>
    <t>5,386</t>
  </si>
  <si>
    <t>MAGNOLIA OIL &amp; GAS CORP</t>
  </si>
  <si>
    <t>241,535</t>
  </si>
  <si>
    <t>10,300</t>
  </si>
  <si>
    <t>123,319,941</t>
  </si>
  <si>
    <t>1,015,815</t>
  </si>
  <si>
    <t>39,442</t>
  </si>
  <si>
    <t>474</t>
  </si>
  <si>
    <t>38,590,629</t>
  </si>
  <si>
    <t>2,165,150</t>
  </si>
  <si>
    <t>7,194,231</t>
  </si>
  <si>
    <t>265,764</t>
  </si>
  <si>
    <t>145,201,297</t>
  </si>
  <si>
    <t>1,247,541</t>
  </si>
  <si>
    <t>MARKEL CORP</t>
  </si>
  <si>
    <t>3,645,495</t>
  </si>
  <si>
    <t>2,767</t>
  </si>
  <si>
    <t>5,856,690</t>
  </si>
  <si>
    <t>MARQETA INC</t>
  </si>
  <si>
    <t>4,452,357</t>
  </si>
  <si>
    <t>728,700</t>
  </si>
  <si>
    <t>2,094,624</t>
  </si>
  <si>
    <t>15,563</t>
  </si>
  <si>
    <t>MARSH &amp; MCLENNAN COS INC</t>
  </si>
  <si>
    <t>83,967,531</t>
  </si>
  <si>
    <t>507,418</t>
  </si>
  <si>
    <t>8,577,851</t>
  </si>
  <si>
    <t>57,612</t>
  </si>
  <si>
    <t>27,594,575</t>
  </si>
  <si>
    <t>81,648</t>
  </si>
  <si>
    <t>1,138,610</t>
  </si>
  <si>
    <t>30,740</t>
  </si>
  <si>
    <t>22,192,500</t>
  </si>
  <si>
    <t>1,094,094,890</t>
  </si>
  <si>
    <t>3,146,392</t>
  </si>
  <si>
    <t>88,335</t>
  </si>
  <si>
    <t>77,617</t>
  </si>
  <si>
    <t>1,356</t>
  </si>
  <si>
    <t>6,499,243</t>
  </si>
  <si>
    <t>156,646</t>
  </si>
  <si>
    <t>118,119</t>
  </si>
  <si>
    <t>6,621</t>
  </si>
  <si>
    <t>14,968,110</t>
  </si>
  <si>
    <t>180,578</t>
  </si>
  <si>
    <t>34,917,725</t>
  </si>
  <si>
    <t>132,500</t>
  </si>
  <si>
    <t>80,096,373</t>
  </si>
  <si>
    <t>213,522</t>
  </si>
  <si>
    <t>4,630,538</t>
  </si>
  <si>
    <t>21,800</t>
  </si>
  <si>
    <t>78,574,230</t>
  </si>
  <si>
    <t>92,851</t>
  </si>
  <si>
    <t>288,832,917</t>
  </si>
  <si>
    <t>2,603,271</t>
  </si>
  <si>
    <t>1,600,722</t>
  </si>
  <si>
    <t>METHANEX CORP</t>
  </si>
  <si>
    <t>2,897,905</t>
  </si>
  <si>
    <t>76,600</t>
  </si>
  <si>
    <t>75,364,888</t>
  </si>
  <si>
    <t>1,041,383</t>
  </si>
  <si>
    <t>METTLER TOLEDO INTERNATIONAL</t>
  </si>
  <si>
    <t>21,793,050</t>
  </si>
  <si>
    <t>15,077</t>
  </si>
  <si>
    <t>298,390,759</t>
  </si>
  <si>
    <t>1,244,228</t>
  </si>
  <si>
    <t>7,955,602</t>
  </si>
  <si>
    <t>113,247</t>
  </si>
  <si>
    <t>220,875,668</t>
  </si>
  <si>
    <t>1,406,941</t>
  </si>
  <si>
    <t>MIRATI THERAPEUTICS INC</t>
  </si>
  <si>
    <t>94,426</t>
  </si>
  <si>
    <t>2,084</t>
  </si>
  <si>
    <t>78,613,926</t>
  </si>
  <si>
    <t>437,668</t>
  </si>
  <si>
    <t>51,110</t>
  </si>
  <si>
    <t>26,871,652</t>
  </si>
  <si>
    <t>81,375</t>
  </si>
  <si>
    <t>448,000</t>
  </si>
  <si>
    <t>123,396,476</t>
  </si>
  <si>
    <t>1,851,410</t>
  </si>
  <si>
    <t>MONGODB INC</t>
  </si>
  <si>
    <t>6,717,165</t>
  </si>
  <si>
    <t>34,125</t>
  </si>
  <si>
    <t>21,093,544</t>
  </si>
  <si>
    <t>59,652</t>
  </si>
  <si>
    <t>46,031,265</t>
  </si>
  <si>
    <t>453,376</t>
  </si>
  <si>
    <t>16,996</t>
  </si>
  <si>
    <t>61</t>
  </si>
  <si>
    <t>283,424,712</t>
  </si>
  <si>
    <t>3,333,624</t>
  </si>
  <si>
    <t>19,844,375</t>
  </si>
  <si>
    <t>452,345</t>
  </si>
  <si>
    <t>1,198,352</t>
  </si>
  <si>
    <t>4,650</t>
  </si>
  <si>
    <t>2,849,230</t>
  </si>
  <si>
    <t>3,759,074</t>
  </si>
  <si>
    <t>87,400</t>
  </si>
  <si>
    <t>6,038,064</t>
  </si>
  <si>
    <t>21,600</t>
  </si>
  <si>
    <t>N-ABLE INC</t>
  </si>
  <si>
    <t>182,910,734</t>
  </si>
  <si>
    <t>17,792,873</t>
  </si>
  <si>
    <t>22,295,715</t>
  </si>
  <si>
    <t>2,286,740</t>
  </si>
  <si>
    <t>1,368,260</t>
  </si>
  <si>
    <t>2,416,992</t>
  </si>
  <si>
    <t>524</t>
  </si>
  <si>
    <t>NANO DIMENSION LTD</t>
  </si>
  <si>
    <t>693,450</t>
  </si>
  <si>
    <t>301,500</t>
  </si>
  <si>
    <t>31,673,226</t>
  </si>
  <si>
    <t>516,271</t>
  </si>
  <si>
    <t>1,796,389</t>
  </si>
  <si>
    <t>42,700</t>
  </si>
  <si>
    <t>3,494,160</t>
  </si>
  <si>
    <t>55,200</t>
  </si>
  <si>
    <t>2,690,688</t>
  </si>
  <si>
    <t>58,800</t>
  </si>
  <si>
    <t>2,217,768</t>
  </si>
  <si>
    <t>61,400</t>
  </si>
  <si>
    <t>NEOGEN CORP</t>
  </si>
  <si>
    <t>97,716</t>
  </si>
  <si>
    <t>3,353,750</t>
  </si>
  <si>
    <t>55,840</t>
  </si>
  <si>
    <t>250,037,598</t>
  </si>
  <si>
    <t>847,930</t>
  </si>
  <si>
    <t>NETSCOUT SYS INC</t>
  </si>
  <si>
    <t>1,641,755</t>
  </si>
  <si>
    <t>7,669,720</t>
  </si>
  <si>
    <t>64,214</t>
  </si>
  <si>
    <t>95,040</t>
  </si>
  <si>
    <t>2,400</t>
  </si>
  <si>
    <t>NEW ORIENTAL ED &amp; TECHNOLOGY</t>
  </si>
  <si>
    <t>14,684,639</t>
  </si>
  <si>
    <t>421,730</t>
  </si>
  <si>
    <t>RITHM CAPITAL CORP</t>
  </si>
  <si>
    <t>1,513,901</t>
  </si>
  <si>
    <t>185,300</t>
  </si>
  <si>
    <t>1,947,525</t>
  </si>
  <si>
    <t>34,500</t>
  </si>
  <si>
    <t>2,265,708</t>
  </si>
  <si>
    <t>69,800</t>
  </si>
  <si>
    <t>52,870,797</t>
  </si>
  <si>
    <t>1,120,144</t>
  </si>
  <si>
    <t>NEWS CORP NEW</t>
  </si>
  <si>
    <t>45,172</t>
  </si>
  <si>
    <t>2,482</t>
  </si>
  <si>
    <t>2,187,875</t>
  </si>
  <si>
    <t>288,662,273</t>
  </si>
  <si>
    <t>3,452,898</t>
  </si>
  <si>
    <t>446,882,837</t>
  </si>
  <si>
    <t>3,819,185</t>
  </si>
  <si>
    <t>682,758</t>
  </si>
  <si>
    <t>24,900</t>
  </si>
  <si>
    <t>NOAH HLDGS LTD</t>
  </si>
  <si>
    <t>2,044,450</t>
  </si>
  <si>
    <t>131,900</t>
  </si>
  <si>
    <t>332,808</t>
  </si>
  <si>
    <t>1,400</t>
  </si>
  <si>
    <t>146,874</t>
  </si>
  <si>
    <t>9,100</t>
  </si>
  <si>
    <t>15,428,356</t>
  </si>
  <si>
    <t>62,610</t>
  </si>
  <si>
    <t>NORTHERN TR CORP</t>
  </si>
  <si>
    <t>106,188</t>
  </si>
  <si>
    <t>24,330,932</t>
  </si>
  <si>
    <t>44,594</t>
  </si>
  <si>
    <t>1,127,460</t>
  </si>
  <si>
    <t>248,909</t>
  </si>
  <si>
    <t>11,615</t>
  </si>
  <si>
    <t>145,335,157</t>
  </si>
  <si>
    <t>13,544,749</t>
  </si>
  <si>
    <t>NOVO-NORDISK A S</t>
  </si>
  <si>
    <t>4,750,434</t>
  </si>
  <si>
    <t>35,100</t>
  </si>
  <si>
    <t>999,192</t>
  </si>
  <si>
    <t>30,675,087</t>
  </si>
  <si>
    <t>232,722</t>
  </si>
  <si>
    <t>4,539,499</t>
  </si>
  <si>
    <t>174,261</t>
  </si>
  <si>
    <t>795,921,405</t>
  </si>
  <si>
    <t>5,446,294</t>
  </si>
  <si>
    <t>248,418,122</t>
  </si>
  <si>
    <t>3,405,100</t>
  </si>
  <si>
    <t>NUVEI CORPORATION</t>
  </si>
  <si>
    <t>1,295,184</t>
  </si>
  <si>
    <t>51,000</t>
  </si>
  <si>
    <t>1,344,700</t>
  </si>
  <si>
    <t>15,123,330</t>
  </si>
  <si>
    <t>17,918</t>
  </si>
  <si>
    <t>OAK STR HEALTH INC</t>
  </si>
  <si>
    <t>918,477</t>
  </si>
  <si>
    <t>CHORD ENERGY CORPORATION</t>
  </si>
  <si>
    <t>2,380,494</t>
  </si>
  <si>
    <t>OCCIDENTAL PETE CORP</t>
  </si>
  <si>
    <t>1,147,048</t>
  </si>
  <si>
    <t>18,210</t>
  </si>
  <si>
    <t>220,788</t>
  </si>
  <si>
    <t>5,370</t>
  </si>
  <si>
    <t>8,966,331</t>
  </si>
  <si>
    <t>131,221</t>
  </si>
  <si>
    <t>10,200,188</t>
  </si>
  <si>
    <t>35,944</t>
  </si>
  <si>
    <t>1,103,969</t>
  </si>
  <si>
    <t>45,713</t>
  </si>
  <si>
    <t>6,834,554</t>
  </si>
  <si>
    <t>129,100</t>
  </si>
  <si>
    <t>OLLIES BARGAIN OUTLET HLDGS</t>
  </si>
  <si>
    <t>1,564,456</t>
  </si>
  <si>
    <t>33,400</t>
  </si>
  <si>
    <t>106,041</t>
  </si>
  <si>
    <t>78,274</t>
  </si>
  <si>
    <t>1,255</t>
  </si>
  <si>
    <t>938,928</t>
  </si>
  <si>
    <t>ONEMAIN HLDGS INC</t>
  </si>
  <si>
    <t>1,568,901</t>
  </si>
  <si>
    <t>47,100</t>
  </si>
  <si>
    <t>2,004,770</t>
  </si>
  <si>
    <t>30,514</t>
  </si>
  <si>
    <t>OPENDOOR TECHNOLOGIES INC</t>
  </si>
  <si>
    <t>25,668</t>
  </si>
  <si>
    <t>22,128</t>
  </si>
  <si>
    <t>19,711,313</t>
  </si>
  <si>
    <t>665,699</t>
  </si>
  <si>
    <t>1,063</t>
  </si>
  <si>
    <t>13</t>
  </si>
  <si>
    <t>ORGANON &amp; CO</t>
  </si>
  <si>
    <t>3,142,125</t>
  </si>
  <si>
    <t>9,778,022</t>
  </si>
  <si>
    <t>124,863</t>
  </si>
  <si>
    <t>3,054,036</t>
  </si>
  <si>
    <t>184,200</t>
  </si>
  <si>
    <t>OVERSTOCK COM INC DEL</t>
  </si>
  <si>
    <t>30,976</t>
  </si>
  <si>
    <t>2,528,502</t>
  </si>
  <si>
    <t>49,862</t>
  </si>
  <si>
    <t>213,250</t>
  </si>
  <si>
    <t>5,411,506</t>
  </si>
  <si>
    <t>132,700</t>
  </si>
  <si>
    <t>PG&amp;E CORP</t>
  </si>
  <si>
    <t>1,642</t>
  </si>
  <si>
    <t>PLDT INC</t>
  </si>
  <si>
    <t>292,524</t>
  </si>
  <si>
    <t>12,830</t>
  </si>
  <si>
    <t>42,421,736</t>
  </si>
  <si>
    <t>268,594</t>
  </si>
  <si>
    <t>39,713,219</t>
  </si>
  <si>
    <t>315,836</t>
  </si>
  <si>
    <t>38,386,256</t>
  </si>
  <si>
    <t>1,313,698</t>
  </si>
  <si>
    <t>952,965</t>
  </si>
  <si>
    <t>13,500</t>
  </si>
  <si>
    <t>1,080,211</t>
  </si>
  <si>
    <t>28,300</t>
  </si>
  <si>
    <t>15,077,486</t>
  </si>
  <si>
    <t>152,344</t>
  </si>
  <si>
    <t>PACIFIC PREMIER BANCORP</t>
  </si>
  <si>
    <t>1,382,328</t>
  </si>
  <si>
    <t>4,315,428</t>
  </si>
  <si>
    <t>33,738</t>
  </si>
  <si>
    <t>319,005</t>
  </si>
  <si>
    <t>13,900</t>
  </si>
  <si>
    <t>3,005,703</t>
  </si>
  <si>
    <t>468,178</t>
  </si>
  <si>
    <t>316,394,112</t>
  </si>
  <si>
    <t>2,267,408</t>
  </si>
  <si>
    <t>PAN AMERN SILVER CORP</t>
  </si>
  <si>
    <t>618,170</t>
  </si>
  <si>
    <t>37,900</t>
  </si>
  <si>
    <t>9,976,698</t>
  </si>
  <si>
    <t>846,200</t>
  </si>
  <si>
    <t>9,161,262</t>
  </si>
  <si>
    <t>31,482</t>
  </si>
  <si>
    <t>PATTERSON-UTI ENERGY INC</t>
  </si>
  <si>
    <t>1,655,372</t>
  </si>
  <si>
    <t>98,300</t>
  </si>
  <si>
    <t>3,809,986</t>
  </si>
  <si>
    <t>12,278</t>
  </si>
  <si>
    <t>3,203,323</t>
  </si>
  <si>
    <t>27,720</t>
  </si>
  <si>
    <t>4,701,092</t>
  </si>
  <si>
    <t>73,451,180</t>
  </si>
  <si>
    <t>1,031,328</t>
  </si>
  <si>
    <t>PEABODY ENERGY CORP</t>
  </si>
  <si>
    <t>47,556</t>
  </si>
  <si>
    <t>627,978</t>
  </si>
  <si>
    <t>46,899</t>
  </si>
  <si>
    <t>PELOTON INTERACTIVE INC</t>
  </si>
  <si>
    <t>33,624,775</t>
  </si>
  <si>
    <t>47,500,000</t>
  </si>
  <si>
    <t>30,172</t>
  </si>
  <si>
    <t>3,800</t>
  </si>
  <si>
    <t>51,602,434</t>
  </si>
  <si>
    <t>1,521,295</t>
  </si>
  <si>
    <t>32,432</t>
  </si>
  <si>
    <t>PENNYMAC FINL SVCS INC NEW</t>
  </si>
  <si>
    <t>166,127</t>
  </si>
  <si>
    <t>2,932</t>
  </si>
  <si>
    <t>PENSKE AUTOMOTIVE GRP INC</t>
  </si>
  <si>
    <t>80,451</t>
  </si>
  <si>
    <t>375,728,538</t>
  </si>
  <si>
    <t>2,079,755</t>
  </si>
  <si>
    <t>1,368,895</t>
  </si>
  <si>
    <t>23,444</t>
  </si>
  <si>
    <t>336,107</t>
  </si>
  <si>
    <t>2,397</t>
  </si>
  <si>
    <t>P T TELEKOMUNIKASI INDONESIA</t>
  </si>
  <si>
    <t>1,252,125</t>
  </si>
  <si>
    <t>566,575,689</t>
  </si>
  <si>
    <t>59,765,368</t>
  </si>
  <si>
    <t>290,011,739</t>
  </si>
  <si>
    <t>5,659,870</t>
  </si>
  <si>
    <t>PHILIP MORRIS INTL INC</t>
  </si>
  <si>
    <t>224,968,475</t>
  </si>
  <si>
    <t>2,222,789</t>
  </si>
  <si>
    <t>27,950,268</t>
  </si>
  <si>
    <t>268,546</t>
  </si>
  <si>
    <t>330,400,314</t>
  </si>
  <si>
    <t>4,051,506</t>
  </si>
  <si>
    <t>PINNACLE FINL PARTNERS INC</t>
  </si>
  <si>
    <t>535,820</t>
  </si>
  <si>
    <t>7,300</t>
  </si>
  <si>
    <t>53,228</t>
  </si>
  <si>
    <t>17,238,800</t>
  </si>
  <si>
    <t>710,000</t>
  </si>
  <si>
    <t>78,109</t>
  </si>
  <si>
    <t>342</t>
  </si>
  <si>
    <t>PLANET LABS PBC</t>
  </si>
  <si>
    <t>33,930,000</t>
  </si>
  <si>
    <t>7,800,000</t>
  </si>
  <si>
    <t>POOL CORP</t>
  </si>
  <si>
    <t>172,328</t>
  </si>
  <si>
    <t>570</t>
  </si>
  <si>
    <t>7,799,232</t>
  </si>
  <si>
    <t>117,600</t>
  </si>
  <si>
    <t>POST HLDGS INC</t>
  </si>
  <si>
    <t>1,985,720</t>
  </si>
  <si>
    <t>1,728,452</t>
  </si>
  <si>
    <t>24,100</t>
  </si>
  <si>
    <t>POWERSCHOOL HOLDINGS INC</t>
  </si>
  <si>
    <t>233,364,442</t>
  </si>
  <si>
    <t>10,111,111</t>
  </si>
  <si>
    <t>5,780</t>
  </si>
  <si>
    <t>84</t>
  </si>
  <si>
    <t>450,908,429</t>
  </si>
  <si>
    <t>2,975,115</t>
  </si>
  <si>
    <t>PROCORE TECHNOLOGIES INC</t>
  </si>
  <si>
    <t>207,592</t>
  </si>
  <si>
    <t>4,400</t>
  </si>
  <si>
    <t>17,816,576</t>
  </si>
  <si>
    <t>137,357</t>
  </si>
  <si>
    <t>358,015,600</t>
  </si>
  <si>
    <t>3,175,868</t>
  </si>
  <si>
    <t>PROMETHEUS BIOSCIENCES INC</t>
  </si>
  <si>
    <t>4,510,000</t>
  </si>
  <si>
    <t>995</t>
  </si>
  <si>
    <t>38,855,167</t>
  </si>
  <si>
    <t>634,163</t>
  </si>
  <si>
    <t>157,468,181</t>
  </si>
  <si>
    <t>562,005</t>
  </si>
  <si>
    <t>888,746</t>
  </si>
  <si>
    <t>19,520</t>
  </si>
  <si>
    <t>7,830,806</t>
  </si>
  <si>
    <t>292,631</t>
  </si>
  <si>
    <t>1,423,048</t>
  </si>
  <si>
    <t>15,700</t>
  </si>
  <si>
    <t>Q2 HLDGS INC</t>
  </si>
  <si>
    <t>21,496</t>
  </si>
  <si>
    <t>18,904,513</t>
  </si>
  <si>
    <t>171,953</t>
  </si>
  <si>
    <t>3,692,367</t>
  </si>
  <si>
    <t>32,900</t>
  </si>
  <si>
    <t>600,068</t>
  </si>
  <si>
    <t>4,211</t>
  </si>
  <si>
    <t>QUANTUMSCAPE CORP</t>
  </si>
  <si>
    <t>42,525</t>
  </si>
  <si>
    <t>7,500</t>
  </si>
  <si>
    <t>3,687,134</t>
  </si>
  <si>
    <t>23,569</t>
  </si>
  <si>
    <t>RLJ LODGING TR</t>
  </si>
  <si>
    <t>3,795,456</t>
  </si>
  <si>
    <t>358,400</t>
  </si>
  <si>
    <t>56,377</t>
  </si>
  <si>
    <t>211</t>
  </si>
  <si>
    <t>RPM INTL INC</t>
  </si>
  <si>
    <t>1,422,770</t>
  </si>
  <si>
    <t>RLX TECHNOLOGY INC</t>
  </si>
  <si>
    <t>5,712,970</t>
  </si>
  <si>
    <t>2,483,900</t>
  </si>
  <si>
    <t>1,310,109</t>
  </si>
  <si>
    <t>RALPH LAUREN CORP</t>
  </si>
  <si>
    <t>51,884</t>
  </si>
  <si>
    <t>491</t>
  </si>
  <si>
    <t>4,205,862</t>
  </si>
  <si>
    <t>168,100</t>
  </si>
  <si>
    <t>584,456</t>
  </si>
  <si>
    <t>17,200</t>
  </si>
  <si>
    <t>2,185,083</t>
  </si>
  <si>
    <t>20,450</t>
  </si>
  <si>
    <t>78,989,062</t>
  </si>
  <si>
    <t>1,245,295</t>
  </si>
  <si>
    <t>2,468,750</t>
  </si>
  <si>
    <t>39,500</t>
  </si>
  <si>
    <t>46,143,614</t>
  </si>
  <si>
    <t>63,956</t>
  </si>
  <si>
    <t>5,278,218</t>
  </si>
  <si>
    <t>26,073</t>
  </si>
  <si>
    <t>9,380,411</t>
  </si>
  <si>
    <t>72,722</t>
  </si>
  <si>
    <t>28,603,930</t>
  </si>
  <si>
    <t>137,433</t>
  </si>
  <si>
    <t>172,919,647</t>
  </si>
  <si>
    <t>2,675,545</t>
  </si>
  <si>
    <t>RINGCENTRAL INC</t>
  </si>
  <si>
    <t>1,709,395</t>
  </si>
  <si>
    <t>48,288</t>
  </si>
  <si>
    <t>RITCHIE BROS AUCTIONEERS</t>
  </si>
  <si>
    <t>17,582,026</t>
  </si>
  <si>
    <t>304,600</t>
  </si>
  <si>
    <t>ROBINHOOD MKTS INC</t>
  </si>
  <si>
    <t>11,396</t>
  </si>
  <si>
    <t>245,980</t>
  </si>
  <si>
    <t>8,643</t>
  </si>
  <si>
    <t>ROCKET COS INC</t>
  </si>
  <si>
    <t>25,480</t>
  </si>
  <si>
    <t>3,640</t>
  </si>
  <si>
    <t>6,911,118</t>
  </si>
  <si>
    <t>26,832</t>
  </si>
  <si>
    <t>49,097,193</t>
  </si>
  <si>
    <t>1,049,775</t>
  </si>
  <si>
    <t>ROKU INC</t>
  </si>
  <si>
    <t>41,921</t>
  </si>
  <si>
    <t>1,030</t>
  </si>
  <si>
    <t>97,014</t>
  </si>
  <si>
    <t>2,655</t>
  </si>
  <si>
    <t>1,228,432</t>
  </si>
  <si>
    <t>2,843</t>
  </si>
  <si>
    <t>5,828,803</t>
  </si>
  <si>
    <t>50,218</t>
  </si>
  <si>
    <t>705,732,616</t>
  </si>
  <si>
    <t>7,511,645</t>
  </si>
  <si>
    <t>8,567</t>
  </si>
  <si>
    <t>76</t>
  </si>
  <si>
    <t>2,741,096</t>
  </si>
  <si>
    <t>270,221,218</t>
  </si>
  <si>
    <t>806,775</t>
  </si>
  <si>
    <t>116,683,242</t>
  </si>
  <si>
    <t>416,265</t>
  </si>
  <si>
    <t>SK TELECOM LTD</t>
  </si>
  <si>
    <t>5,921,684</t>
  </si>
  <si>
    <t>287,600</t>
  </si>
  <si>
    <t>3,098,902</t>
  </si>
  <si>
    <t>91,901</t>
  </si>
  <si>
    <t>3,486,000</t>
  </si>
  <si>
    <t>210,000</t>
  </si>
  <si>
    <t>1,306,125</t>
  </si>
  <si>
    <t>651,087,075</t>
  </si>
  <si>
    <t>1,702,500</t>
  </si>
  <si>
    <t>23,496,000</t>
  </si>
  <si>
    <t>106,392,000</t>
  </si>
  <si>
    <t>1,760,000</t>
  </si>
  <si>
    <t>99,600,000</t>
  </si>
  <si>
    <t>1,242,360</t>
  </si>
  <si>
    <t>23,864</t>
  </si>
  <si>
    <t>33,133,000</t>
  </si>
  <si>
    <t>54,352,000</t>
  </si>
  <si>
    <t>SSR MNG INC</t>
  </si>
  <si>
    <t>659,964</t>
  </si>
  <si>
    <t>42,200</t>
  </si>
  <si>
    <t>23,244</t>
  </si>
  <si>
    <t>2,555,608</t>
  </si>
  <si>
    <t>205,600</t>
  </si>
  <si>
    <t>59,339</t>
  </si>
  <si>
    <t>283</t>
  </si>
  <si>
    <t>54,246,016</t>
  </si>
  <si>
    <t>409,126</t>
  </si>
  <si>
    <t>SANA BIOTECHNOLOGY INC</t>
  </si>
  <si>
    <t>40,191,250</t>
  </si>
  <si>
    <t>10,175,000</t>
  </si>
  <si>
    <t>962,472</t>
  </si>
  <si>
    <t>SAREPTA THERAPEUTICS INC</t>
  </si>
  <si>
    <t>8,565,238</t>
  </si>
  <si>
    <t>66,100</t>
  </si>
  <si>
    <t>110,300</t>
  </si>
  <si>
    <t>1,381</t>
  </si>
  <si>
    <t>13,585,950</t>
  </si>
  <si>
    <t>254,133</t>
  </si>
  <si>
    <t>SCHRODINGER INC</t>
  </si>
  <si>
    <t>26,166</t>
  </si>
  <si>
    <t>72,888,552</t>
  </si>
  <si>
    <t>875,433</t>
  </si>
  <si>
    <t>35,989,073</t>
  </si>
  <si>
    <t>614,148</t>
  </si>
  <si>
    <t>SCOTTS MIRACLE-GRO CO</t>
  </si>
  <si>
    <t>69,144</t>
  </si>
  <si>
    <t>1,423</t>
  </si>
  <si>
    <t>50,051,767</t>
  </si>
  <si>
    <t>961,979</t>
  </si>
  <si>
    <t>2,117,801</t>
  </si>
  <si>
    <t>67,900</t>
  </si>
  <si>
    <t>SEAGEN INC</t>
  </si>
  <si>
    <t>22,399,679</t>
  </si>
  <si>
    <t>174,303</t>
  </si>
  <si>
    <t>4,569,008</t>
  </si>
  <si>
    <t>91,600</t>
  </si>
  <si>
    <t>SEAWORLD ENTMT INC</t>
  </si>
  <si>
    <t>85,616</t>
  </si>
  <si>
    <t>4,075,500</t>
  </si>
  <si>
    <t>83,096,500</t>
  </si>
  <si>
    <t>950,000</t>
  </si>
  <si>
    <t>68,400,000</t>
  </si>
  <si>
    <t>25,459,847</t>
  </si>
  <si>
    <t>164,746</t>
  </si>
  <si>
    <t>SENTINELONE INC</t>
  </si>
  <si>
    <t>272,833</t>
  </si>
  <si>
    <t>18,700</t>
  </si>
  <si>
    <t>289,835</t>
  </si>
  <si>
    <t>4,192</t>
  </si>
  <si>
    <t>51,644,958</t>
  </si>
  <si>
    <t>133,013</t>
  </si>
  <si>
    <t>SHAKE SHACK INC</t>
  </si>
  <si>
    <t>676,939</t>
  </si>
  <si>
    <t>16,300</t>
  </si>
  <si>
    <t>45,242,761</t>
  </si>
  <si>
    <t>1,571,435</t>
  </si>
  <si>
    <t>55,106,602</t>
  </si>
  <si>
    <t>232,194</t>
  </si>
  <si>
    <t>1,236,053</t>
  </si>
  <si>
    <t>22,100</t>
  </si>
  <si>
    <t>7,055,713</t>
  </si>
  <si>
    <t>34,316</t>
  </si>
  <si>
    <t>2,124,087</t>
  </si>
  <si>
    <t>86,100</t>
  </si>
  <si>
    <t>176,273,968</t>
  </si>
  <si>
    <t>5,079,800</t>
  </si>
  <si>
    <t>SIGILON THERAPEUTICS INC</t>
  </si>
  <si>
    <t>519,815</t>
  </si>
  <si>
    <t>1,485,185</t>
  </si>
  <si>
    <t>149,786</t>
  </si>
  <si>
    <t>326,422</t>
  </si>
  <si>
    <t>2,406</t>
  </si>
  <si>
    <t>3,606,945</t>
  </si>
  <si>
    <t>SILVERGATE CAP CORP</t>
  </si>
  <si>
    <t>419,340</t>
  </si>
  <si>
    <t>127,331,403</t>
  </si>
  <si>
    <t>1,083,856</t>
  </si>
  <si>
    <t>1,380,091</t>
  </si>
  <si>
    <t>236,317</t>
  </si>
  <si>
    <t>SITEONE LANDSCAPE SUPPLY INC</t>
  </si>
  <si>
    <t>413,553</t>
  </si>
  <si>
    <t>3,525</t>
  </si>
  <si>
    <t>SITIME CORP</t>
  </si>
  <si>
    <t>680,854</t>
  </si>
  <si>
    <t>1,018,350</t>
  </si>
  <si>
    <t>SKECHERS U S A INC</t>
  </si>
  <si>
    <t>1,569,559</t>
  </si>
  <si>
    <t>37,415</t>
  </si>
  <si>
    <t>602,369</t>
  </si>
  <si>
    <t>6,610</t>
  </si>
  <si>
    <t>SMILEDIRECTCLUB INC</t>
  </si>
  <si>
    <t>26,652</t>
  </si>
  <si>
    <t>75,672</t>
  </si>
  <si>
    <t>SMARTSHEET INC</t>
  </si>
  <si>
    <t>3,062,995</t>
  </si>
  <si>
    <t>77,820</t>
  </si>
  <si>
    <t>6,591,936</t>
  </si>
  <si>
    <t>41,600</t>
  </si>
  <si>
    <t>228,490</t>
  </si>
  <si>
    <t>7,913,590</t>
  </si>
  <si>
    <t>884,200</t>
  </si>
  <si>
    <t>9,331,966</t>
  </si>
  <si>
    <t>65,013</t>
  </si>
  <si>
    <t>SOLARWINDS CORP</t>
  </si>
  <si>
    <t>73,027,122</t>
  </si>
  <si>
    <t>7,802,043</t>
  </si>
  <si>
    <t>SONY GROUP CORPORATION</t>
  </si>
  <si>
    <t>640,752</t>
  </si>
  <si>
    <t>128,540,856</t>
  </si>
  <si>
    <t>1,800,040</t>
  </si>
  <si>
    <t>5,576,897</t>
  </si>
  <si>
    <t>165,634</t>
  </si>
  <si>
    <t>2,717,296</t>
  </si>
  <si>
    <t>464,495</t>
  </si>
  <si>
    <t>SPIRIT AEROSYSTEMS HLDGS INC</t>
  </si>
  <si>
    <t>66,807</t>
  </si>
  <si>
    <t>2,257</t>
  </si>
  <si>
    <t>8,484,600</t>
  </si>
  <si>
    <t>98,555</t>
  </si>
  <si>
    <t>28,986,840</t>
  </si>
  <si>
    <t>36,000,000</t>
  </si>
  <si>
    <t>SPROUTS FMRS MKT INC</t>
  </si>
  <si>
    <t>1,095,271</t>
  </si>
  <si>
    <t>33,836</t>
  </si>
  <si>
    <t>22,584</t>
  </si>
  <si>
    <t>55,592,663</t>
  </si>
  <si>
    <t>884,670</t>
  </si>
  <si>
    <t>STAAR SURGICAL CO</t>
  </si>
  <si>
    <t>247,554</t>
  </si>
  <si>
    <t>3,686,571</t>
  </si>
  <si>
    <t>114,100</t>
  </si>
  <si>
    <t>61,560,840</t>
  </si>
  <si>
    <t>819,500</t>
  </si>
  <si>
    <t>STANTEC INC</t>
  </si>
  <si>
    <t>5,756,577</t>
  </si>
  <si>
    <t>120,220</t>
  </si>
  <si>
    <t>16,705,280</t>
  </si>
  <si>
    <t>168,400</t>
  </si>
  <si>
    <t>STARWOOD PPTY TR INC</t>
  </si>
  <si>
    <t>921,999</t>
  </si>
  <si>
    <t>50,300</t>
  </si>
  <si>
    <t>13,578,784</t>
  </si>
  <si>
    <t>175,052</t>
  </si>
  <si>
    <t>293,100</t>
  </si>
  <si>
    <t>STIFEL FINL CORP</t>
  </si>
  <si>
    <t>3,222,024</t>
  </si>
  <si>
    <t>5,158,454</t>
  </si>
  <si>
    <t>160,900</t>
  </si>
  <si>
    <t>35,588,453</t>
  </si>
  <si>
    <t>145,562</t>
  </si>
  <si>
    <t>SUN CMNTYS INC</t>
  </si>
  <si>
    <t>163,463,729</t>
  </si>
  <si>
    <t>1,143,103</t>
  </si>
  <si>
    <t>111,833,758</t>
  </si>
  <si>
    <t>2,410,965</t>
  </si>
  <si>
    <t>59,353,860</t>
  </si>
  <si>
    <t>1,872,445</t>
  </si>
  <si>
    <t>12,237,903</t>
  </si>
  <si>
    <t>679,506</t>
  </si>
  <si>
    <t>76,609</t>
  </si>
  <si>
    <t>4,249</t>
  </si>
  <si>
    <t>196,964</t>
  </si>
  <si>
    <t>8,200</t>
  </si>
  <si>
    <t>SUNSTONE HOTEL INVS INC NEW</t>
  </si>
  <si>
    <t>5,037,690</t>
  </si>
  <si>
    <t>521,500</t>
  </si>
  <si>
    <t>2,845,284</t>
  </si>
  <si>
    <t>29,900</t>
  </si>
  <si>
    <t>4,388,641</t>
  </si>
  <si>
    <t>13,745</t>
  </si>
  <si>
    <t>SYNOVUS FINL CORP</t>
  </si>
  <si>
    <t>71,345</t>
  </si>
  <si>
    <t>1,900</t>
  </si>
  <si>
    <t>3,295,858</t>
  </si>
  <si>
    <t>100,300</t>
  </si>
  <si>
    <t>SYNEOS HEALTH INC</t>
  </si>
  <si>
    <t>1,041,712</t>
  </si>
  <si>
    <t>28,400</t>
  </si>
  <si>
    <t>SYSCO CORP</t>
  </si>
  <si>
    <t>59,853,317</t>
  </si>
  <si>
    <t>782,908</t>
  </si>
  <si>
    <t>17,695,006</t>
  </si>
  <si>
    <t>176,800</t>
  </si>
  <si>
    <t>16,194,938</t>
  </si>
  <si>
    <t>203,454</t>
  </si>
  <si>
    <t>248,796,240</t>
  </si>
  <si>
    <t>1,777,116</t>
  </si>
  <si>
    <t>153,173,787</t>
  </si>
  <si>
    <t>2,056,300</t>
  </si>
  <si>
    <t>138,805</t>
  </si>
  <si>
    <t>6,743,008</t>
  </si>
  <si>
    <t>956,455</t>
  </si>
  <si>
    <t>TALOS ENERGY INC</t>
  </si>
  <si>
    <t>270,078</t>
  </si>
  <si>
    <t>14,305</t>
  </si>
  <si>
    <t>2,575,635</t>
  </si>
  <si>
    <t>57,300</t>
  </si>
  <si>
    <t>1,439,424</t>
  </si>
  <si>
    <t>TARGET CORP</t>
  </si>
  <si>
    <t>2,192,676</t>
  </si>
  <si>
    <t>14,712</t>
  </si>
  <si>
    <t>628,429,467</t>
  </si>
  <si>
    <t>15,774,185</t>
  </si>
  <si>
    <t>43,362,038</t>
  </si>
  <si>
    <t>1,148,200</t>
  </si>
  <si>
    <t>1,967,680</t>
  </si>
  <si>
    <t>TELEFLEX INCORPORATED</t>
  </si>
  <si>
    <t>49,177</t>
  </si>
  <si>
    <t>197</t>
  </si>
  <si>
    <t>TELEPHONE &amp; DATA SYS INC</t>
  </si>
  <si>
    <t>1,037,461</t>
  </si>
  <si>
    <t>98,900</t>
  </si>
  <si>
    <t>26,688,007</t>
  </si>
  <si>
    <t>1,383,885</t>
  </si>
  <si>
    <t>TELUS INTL CDA INC</t>
  </si>
  <si>
    <t>2,927,586</t>
  </si>
  <si>
    <t>148,400</t>
  </si>
  <si>
    <t>TENABLE HLDGS INC</t>
  </si>
  <si>
    <t>2,342,029</t>
  </si>
  <si>
    <t>61,390</t>
  </si>
  <si>
    <t>10X GENOMICS INC</t>
  </si>
  <si>
    <t>21,864</t>
  </si>
  <si>
    <t>600</t>
  </si>
  <si>
    <t>TENARIS S A</t>
  </si>
  <si>
    <t>3,656,640</t>
  </si>
  <si>
    <t>104,000</t>
  </si>
  <si>
    <t>TENET HEALTHCARE CORP</t>
  </si>
  <si>
    <t>1,795,472</t>
  </si>
  <si>
    <t>36,800</t>
  </si>
  <si>
    <t>TENCENT MUSIC ENTMT GROUP</t>
  </si>
  <si>
    <t>306,302,222</t>
  </si>
  <si>
    <t>36,993,022</t>
  </si>
  <si>
    <t>1,884,960</t>
  </si>
  <si>
    <t>TERNIUM SA</t>
  </si>
  <si>
    <t>2,813,354</t>
  </si>
  <si>
    <t>92,060</t>
  </si>
  <si>
    <t>118,219,295</t>
  </si>
  <si>
    <t>959,728</t>
  </si>
  <si>
    <t>4,254,067</t>
  </si>
  <si>
    <t>TEVA PHARMACEUTICAL INDS LTD</t>
  </si>
  <si>
    <t>895,584</t>
  </si>
  <si>
    <t>98,200</t>
  </si>
  <si>
    <t>528,704</t>
  </si>
  <si>
    <t>59,390</t>
  </si>
  <si>
    <t>653</t>
  </si>
  <si>
    <t>42,480</t>
  </si>
  <si>
    <t>14,656,541</t>
  </si>
  <si>
    <t>326,936</t>
  </si>
  <si>
    <t>206,079,212</t>
  </si>
  <si>
    <t>374,220</t>
  </si>
  <si>
    <t>43,637,187</t>
  </si>
  <si>
    <t>382,793</t>
  </si>
  <si>
    <t>360 DIGITECH INC</t>
  </si>
  <si>
    <t>49,068</t>
  </si>
  <si>
    <t>1,726,848</t>
  </si>
  <si>
    <t>14,400</t>
  </si>
  <si>
    <t>TOAST INC</t>
  </si>
  <si>
    <t>2,940,693</t>
  </si>
  <si>
    <t>163,100</t>
  </si>
  <si>
    <t>2,570,880</t>
  </si>
  <si>
    <t>2,257,525</t>
  </si>
  <si>
    <t>14,426</t>
  </si>
  <si>
    <t>679,286,338</t>
  </si>
  <si>
    <t>10,498,449</t>
  </si>
  <si>
    <t>134,982</t>
  </si>
  <si>
    <t>7,661,740</t>
  </si>
  <si>
    <t>118,000</t>
  </si>
  <si>
    <t>5,331,247</t>
  </si>
  <si>
    <t>8,467</t>
  </si>
  <si>
    <t>TRANSUNION</t>
  </si>
  <si>
    <t>567</t>
  </si>
  <si>
    <t>2,697,240</t>
  </si>
  <si>
    <t>74,100</t>
  </si>
  <si>
    <t>18,326,960</t>
  </si>
  <si>
    <t>97,749</t>
  </si>
  <si>
    <t>1,693,200</t>
  </si>
  <si>
    <t>TRICON RESIDENTIAL INC</t>
  </si>
  <si>
    <t>1,682,096</t>
  </si>
  <si>
    <t>218,310</t>
  </si>
  <si>
    <t>TRIMBLE INC</t>
  </si>
  <si>
    <t>404,480</t>
  </si>
  <si>
    <t>28,891,012</t>
  </si>
  <si>
    <t>839,855</t>
  </si>
  <si>
    <t>3,676,550</t>
  </si>
  <si>
    <t>204,480</t>
  </si>
  <si>
    <t>69,669,959</t>
  </si>
  <si>
    <t>1,619,102</t>
  </si>
  <si>
    <t>1,138,066</t>
  </si>
  <si>
    <t>1,701,000</t>
  </si>
  <si>
    <t>443,969</t>
  </si>
  <si>
    <t>9,068</t>
  </si>
  <si>
    <t>TWO HBRS INVT CORP</t>
  </si>
  <si>
    <t>4,987,262</t>
  </si>
  <si>
    <t>316,250</t>
  </si>
  <si>
    <t>TYSON FOODS INC</t>
  </si>
  <si>
    <t>26,220,821</t>
  </si>
  <si>
    <t>421,218</t>
  </si>
  <si>
    <t>134,701,158</t>
  </si>
  <si>
    <t>3,477,954</t>
  </si>
  <si>
    <t>32,881</t>
  </si>
  <si>
    <t>US BANCORP DEL</t>
  </si>
  <si>
    <t>68,453,134</t>
  </si>
  <si>
    <t>1,569,666</t>
  </si>
  <si>
    <t>65,319,102</t>
  </si>
  <si>
    <t>2,641,290</t>
  </si>
  <si>
    <t>UIPATH INC</t>
  </si>
  <si>
    <t>1,070,182</t>
  </si>
  <si>
    <t>11,951,904</t>
  </si>
  <si>
    <t>139,453</t>
  </si>
  <si>
    <t>3,010</t>
  </si>
  <si>
    <t>303,784</t>
  </si>
  <si>
    <t>758,955,863</t>
  </si>
  <si>
    <t>3,665,214</t>
  </si>
  <si>
    <t>1,549,470</t>
  </si>
  <si>
    <t>41,100</t>
  </si>
  <si>
    <t>UNITED MICROELECTRONICS CORP</t>
  </si>
  <si>
    <t>4,897,565</t>
  </si>
  <si>
    <t>750,010</t>
  </si>
  <si>
    <t>1,738</t>
  </si>
  <si>
    <t>10,136,223</t>
  </si>
  <si>
    <t>28,519</t>
  </si>
  <si>
    <t>6,491,016</t>
  </si>
  <si>
    <t>190,800</t>
  </si>
  <si>
    <t>4,701,885</t>
  </si>
  <si>
    <t>187,700</t>
  </si>
  <si>
    <t>6,201,407</t>
  </si>
  <si>
    <t>1,288,104,651</t>
  </si>
  <si>
    <t>2,429,561</t>
  </si>
  <si>
    <t>74,048</t>
  </si>
  <si>
    <t>2,590</t>
  </si>
  <si>
    <t>4,040,696</t>
  </si>
  <si>
    <t>37,400</t>
  </si>
  <si>
    <t>UNIVERSAL HLTH SVCS INC</t>
  </si>
  <si>
    <t>718,539</t>
  </si>
  <si>
    <t>5,649,831</t>
  </si>
  <si>
    <t>137,700</t>
  </si>
  <si>
    <t>UPWORK INC</t>
  </si>
  <si>
    <t>17,647,090</t>
  </si>
  <si>
    <t>23,500,000</t>
  </si>
  <si>
    <t>1,151,365</t>
  </si>
  <si>
    <t>110,284</t>
  </si>
  <si>
    <t>5,952,315</t>
  </si>
  <si>
    <t>24,973</t>
  </si>
  <si>
    <t>17,015,732</t>
  </si>
  <si>
    <t>134,130</t>
  </si>
  <si>
    <t>3,656,800</t>
  </si>
  <si>
    <t>54,793,800</t>
  </si>
  <si>
    <t>270,000</t>
  </si>
  <si>
    <t>VANGUARD SCOTTSDALE FDS</t>
  </si>
  <si>
    <t>4,542,600</t>
  </si>
  <si>
    <t>VARONIS SYS INC</t>
  </si>
  <si>
    <t>1,431,612</t>
  </si>
  <si>
    <t>59,800</t>
  </si>
  <si>
    <t>25,479,804</t>
  </si>
  <si>
    <t>157,887</t>
  </si>
  <si>
    <t>VENTAS INC</t>
  </si>
  <si>
    <t>73,352,843</t>
  </si>
  <si>
    <t>1,628,254</t>
  </si>
  <si>
    <t>8,786,463</t>
  </si>
  <si>
    <t>42,769</t>
  </si>
  <si>
    <t>121,606,169</t>
  </si>
  <si>
    <t>3,086,451</t>
  </si>
  <si>
    <t>16,992,598</t>
  </si>
  <si>
    <t>96,319</t>
  </si>
  <si>
    <t>2,082,690</t>
  </si>
  <si>
    <t>117,728</t>
  </si>
  <si>
    <t>80,685,421</t>
  </si>
  <si>
    <t>279,401</t>
  </si>
  <si>
    <t>PARAMOUNT GLOBAL</t>
  </si>
  <si>
    <t>174,529</t>
  </si>
  <si>
    <t>143,683</t>
  </si>
  <si>
    <t>8,512</t>
  </si>
  <si>
    <t>4,549,944</t>
  </si>
  <si>
    <t>408,800</t>
  </si>
  <si>
    <t>108,184</t>
  </si>
  <si>
    <t>3,339</t>
  </si>
  <si>
    <t>4,459</t>
  </si>
  <si>
    <t>VIPSHOP HOLDINGS LIMITED</t>
  </si>
  <si>
    <t>16,938,425</t>
  </si>
  <si>
    <t>1,241,820</t>
  </si>
  <si>
    <t>VIRGIN GALACTIC HOLDINGS INC</t>
  </si>
  <si>
    <t>8,999</t>
  </si>
  <si>
    <t>2,586</t>
  </si>
  <si>
    <t>14,754,852</t>
  </si>
  <si>
    <t>942,200</t>
  </si>
  <si>
    <t>2,538,080</t>
  </si>
  <si>
    <t>109,400</t>
  </si>
  <si>
    <t>30,967,929</t>
  </si>
  <si>
    <t>252,264</t>
  </si>
  <si>
    <t>VONTIER CORPORATION</t>
  </si>
  <si>
    <t>347,940</t>
  </si>
  <si>
    <t>3,239,785</t>
  </si>
  <si>
    <t>52,688</t>
  </si>
  <si>
    <t>34,259,746</t>
  </si>
  <si>
    <t>195,647</t>
  </si>
  <si>
    <t>VROOM INC</t>
  </si>
  <si>
    <t>10,654</t>
  </si>
  <si>
    <t>10,445</t>
  </si>
  <si>
    <t>23,269,091</t>
  </si>
  <si>
    <t>290,900</t>
  </si>
  <si>
    <t>1,319,394</t>
  </si>
  <si>
    <t>29,100</t>
  </si>
  <si>
    <t>WP CAREY INC</t>
  </si>
  <si>
    <t>44,314,176</t>
  </si>
  <si>
    <t>567,040</t>
  </si>
  <si>
    <t>35,947,021</t>
  </si>
  <si>
    <t>383,394</t>
  </si>
  <si>
    <t>1,099,208</t>
  </si>
  <si>
    <t>11,013</t>
  </si>
  <si>
    <t>283,568,231</t>
  </si>
  <si>
    <t>1,999,917</t>
  </si>
  <si>
    <t>23,919,516</t>
  </si>
  <si>
    <t>640,244</t>
  </si>
  <si>
    <t>WARBY PARKER INC</t>
  </si>
  <si>
    <t>28,329</t>
  </si>
  <si>
    <t>3,899,380</t>
  </si>
  <si>
    <t>411,327</t>
  </si>
  <si>
    <t>WARNER MUSIC GROUP CORP</t>
  </si>
  <si>
    <t>3,263,864</t>
  </si>
  <si>
    <t>93,200</t>
  </si>
  <si>
    <t>2,431,728</t>
  </si>
  <si>
    <t>42,267,974</t>
  </si>
  <si>
    <t>319,094</t>
  </si>
  <si>
    <t>15,688</t>
  </si>
  <si>
    <t>18,459,923</t>
  </si>
  <si>
    <t>53,885</t>
  </si>
  <si>
    <t>180,815</t>
  </si>
  <si>
    <t>725</t>
  </si>
  <si>
    <t>WAYFAIR INC</t>
  </si>
  <si>
    <t>104,886</t>
  </si>
  <si>
    <t>3,189</t>
  </si>
  <si>
    <t>WEBSTER FINL CORP</t>
  </si>
  <si>
    <t>80,478</t>
  </si>
  <si>
    <t>WEIBO CORP</t>
  </si>
  <si>
    <t>236,801</t>
  </si>
  <si>
    <t>12,385</t>
  </si>
  <si>
    <t>115,009,042</t>
  </si>
  <si>
    <t>2,785,397</t>
  </si>
  <si>
    <t>WELLTOWER INC</t>
  </si>
  <si>
    <t>90,664,171</t>
  </si>
  <si>
    <t>1,383,130</t>
  </si>
  <si>
    <t>WENDYS CO</t>
  </si>
  <si>
    <t>2,698,514</t>
  </si>
  <si>
    <t>119,245</t>
  </si>
  <si>
    <t>1,147,583</t>
  </si>
  <si>
    <t>9,166</t>
  </si>
  <si>
    <t>14,777,886</t>
  </si>
  <si>
    <t>204,800</t>
  </si>
  <si>
    <t>18,759,513</t>
  </si>
  <si>
    <t>79,709</t>
  </si>
  <si>
    <t>1,079,883</t>
  </si>
  <si>
    <t>3,786,750</t>
  </si>
  <si>
    <t>474,308</t>
  </si>
  <si>
    <t>13,490</t>
  </si>
  <si>
    <t>5,182,795</t>
  </si>
  <si>
    <t>31,670</t>
  </si>
  <si>
    <t>77,532,085</t>
  </si>
  <si>
    <t>2,501,035</t>
  </si>
  <si>
    <t>41,372,840</t>
  </si>
  <si>
    <t>1,059,700</t>
  </si>
  <si>
    <t>717,216</t>
  </si>
  <si>
    <t>6,241</t>
  </si>
  <si>
    <t>2,689,648</t>
  </si>
  <si>
    <t>59,545</t>
  </si>
  <si>
    <t>27,524</t>
  </si>
  <si>
    <t>200</t>
  </si>
  <si>
    <t>WINNEBAGO INDS INC</t>
  </si>
  <si>
    <t>17,971</t>
  </si>
  <si>
    <t>1,538,264</t>
  </si>
  <si>
    <t>WIPRO LTD</t>
  </si>
  <si>
    <t>2,019,178</t>
  </si>
  <si>
    <t>433,300</t>
  </si>
  <si>
    <t>11,808,813</t>
  </si>
  <si>
    <t>70,572</t>
  </si>
  <si>
    <t>WORKIVA INC</t>
  </si>
  <si>
    <t>109,161</t>
  </si>
  <si>
    <t>4,234,536</t>
  </si>
  <si>
    <t>61,800</t>
  </si>
  <si>
    <t>6,332,328</t>
  </si>
  <si>
    <t>88,800</t>
  </si>
  <si>
    <t>XPO INC</t>
  </si>
  <si>
    <t>2,596,620</t>
  </si>
  <si>
    <t>78,000</t>
  </si>
  <si>
    <t>101,728,909</t>
  </si>
  <si>
    <t>1,450,990</t>
  </si>
  <si>
    <t>XYLEM INC</t>
  </si>
  <si>
    <t>7,589,193</t>
  </si>
  <si>
    <t>68,637</t>
  </si>
  <si>
    <t>XPENG INC</t>
  </si>
  <si>
    <t>6,175,722</t>
  </si>
  <si>
    <t>621,300</t>
  </si>
  <si>
    <t>YPF SOCIEDAD ANONIMA</t>
  </si>
  <si>
    <t>5,006,712</t>
  </si>
  <si>
    <t>544,800</t>
  </si>
  <si>
    <t>806,418</t>
  </si>
  <si>
    <t>145,300</t>
  </si>
  <si>
    <t>7,774,456</t>
  </si>
  <si>
    <t>60,700</t>
  </si>
  <si>
    <t>39,369,860</t>
  </si>
  <si>
    <t>720,400</t>
  </si>
  <si>
    <t>ZAI LAB LTD</t>
  </si>
  <si>
    <t>2,579</t>
  </si>
  <si>
    <t>4,209,847</t>
  </si>
  <si>
    <t>29,007,780</t>
  </si>
  <si>
    <t>227,512</t>
  </si>
  <si>
    <t>3,800,068</t>
  </si>
  <si>
    <t>77,300</t>
  </si>
  <si>
    <t>79,316,963</t>
  </si>
  <si>
    <t>541,228</t>
  </si>
  <si>
    <t>ZTO EXPRESS CAYMAN INC</t>
  </si>
  <si>
    <t>31,797,421</t>
  </si>
  <si>
    <t>1,183,380</t>
  </si>
  <si>
    <t>250,907</t>
  </si>
  <si>
    <t>6,825,564</t>
  </si>
  <si>
    <t>60,997</t>
  </si>
  <si>
    <t>32,772,612</t>
  </si>
  <si>
    <t>483,800</t>
  </si>
  <si>
    <t>https://www.sec.gov/Archives/edgar/data/1811568/000183988223003750/xslForm13F_X02/infotable.xml</t>
  </si>
  <si>
    <t>1,377,761</t>
  </si>
  <si>
    <t>11,489</t>
  </si>
  <si>
    <t>6,522,370</t>
  </si>
  <si>
    <t>24,443</t>
  </si>
  <si>
    <t>324,495</t>
  </si>
  <si>
    <t>4,239</t>
  </si>
  <si>
    <t>2,073,361</t>
  </si>
  <si>
    <t>6,161</t>
  </si>
  <si>
    <t>597,530</t>
  </si>
  <si>
    <t>4,064</t>
  </si>
  <si>
    <t>894,790</t>
  </si>
  <si>
    <t>12,438</t>
  </si>
  <si>
    <t>285,018</t>
  </si>
  <si>
    <t>3,381</t>
  </si>
  <si>
    <t>6,446,057</t>
  </si>
  <si>
    <t>72,648</t>
  </si>
  <si>
    <t>10,641,156</t>
  </si>
  <si>
    <t>120,607</t>
  </si>
  <si>
    <t>52,095,036</t>
  </si>
  <si>
    <t>620,179</t>
  </si>
  <si>
    <t>650,123</t>
  </si>
  <si>
    <t>6,847</t>
  </si>
  <si>
    <t>1,934,786</t>
  </si>
  <si>
    <t>13,095</t>
  </si>
  <si>
    <t>1,171,997</t>
  </si>
  <si>
    <t>3,764</t>
  </si>
  <si>
    <t>1,204,712</t>
  </si>
  <si>
    <t>7,270</t>
  </si>
  <si>
    <t>3,164,287</t>
  </si>
  <si>
    <t>12,048</t>
  </si>
  <si>
    <t>41,007,500</t>
  </si>
  <si>
    <t>809,177</t>
  </si>
  <si>
    <t>38,386</t>
  </si>
  <si>
    <t>313,269,416</t>
  </si>
  <si>
    <t>2,411,063</t>
  </si>
  <si>
    <t>1,740,375</t>
  </si>
  <si>
    <t>17,872</t>
  </si>
  <si>
    <t>6,639,611</t>
  </si>
  <si>
    <t>71,509</t>
  </si>
  <si>
    <t>1,465,787</t>
  </si>
  <si>
    <t>12,079</t>
  </si>
  <si>
    <t>313,650</t>
  </si>
  <si>
    <t>1,198,589</t>
  </si>
  <si>
    <t>10,695</t>
  </si>
  <si>
    <t>3,996,367</t>
  </si>
  <si>
    <t>16,731</t>
  </si>
  <si>
    <t>3,580,893</t>
  </si>
  <si>
    <t>1,452</t>
  </si>
  <si>
    <t>7,738,638</t>
  </si>
  <si>
    <t>85,484</t>
  </si>
  <si>
    <t>1,331,779</t>
  </si>
  <si>
    <t>29,257</t>
  </si>
  <si>
    <t>6,039,905</t>
  </si>
  <si>
    <t>123,361</t>
  </si>
  <si>
    <t>13,874,576</t>
  </si>
  <si>
    <t>809,968</t>
  </si>
  <si>
    <t>260,257</t>
  </si>
  <si>
    <t>6,176</t>
  </si>
  <si>
    <t>56,321,850</t>
  </si>
  <si>
    <t>1,105,000</t>
  </si>
  <si>
    <t>1,035,574</t>
  </si>
  <si>
    <t>14,270</t>
  </si>
  <si>
    <t>1,952,552</t>
  </si>
  <si>
    <t>24,343</t>
  </si>
  <si>
    <t>3,867,322</t>
  </si>
  <si>
    <t>1,919</t>
  </si>
  <si>
    <t>251,684</t>
  </si>
  <si>
    <t>2,408</t>
  </si>
  <si>
    <t>220,369</t>
  </si>
  <si>
    <t>5,475</t>
  </si>
  <si>
    <t>7,646,846</t>
  </si>
  <si>
    <t>106,280</t>
  </si>
  <si>
    <t>9,831,183</t>
  </si>
  <si>
    <t>17,583</t>
  </si>
  <si>
    <t>1,849,436</t>
  </si>
  <si>
    <t>18,537</t>
  </si>
  <si>
    <t>976,762</t>
  </si>
  <si>
    <t>10,668</t>
  </si>
  <si>
    <t>1,282,068</t>
  </si>
  <si>
    <t>7,981</t>
  </si>
  <si>
    <t>6,217,493</t>
  </si>
  <si>
    <t>153,814</t>
  </si>
  <si>
    <t>2,010,304</t>
  </si>
  <si>
    <t>26,152</t>
  </si>
  <si>
    <t>1,847,967</t>
  </si>
  <si>
    <t>7,842</t>
  </si>
  <si>
    <t>4,135,045</t>
  </si>
  <si>
    <t>17,261</t>
  </si>
  <si>
    <t>682,808</t>
  </si>
  <si>
    <t>5,442</t>
  </si>
  <si>
    <t>3,637,822</t>
  </si>
  <si>
    <t>47,269</t>
  </si>
  <si>
    <t>3,550,295</t>
  </si>
  <si>
    <t>43,291</t>
  </si>
  <si>
    <t>785,108</t>
  </si>
  <si>
    <t>26,179</t>
  </si>
  <si>
    <t>1,643,508</t>
  </si>
  <si>
    <t>19,290</t>
  </si>
  <si>
    <t>1,519,976</t>
  </si>
  <si>
    <t>1,044,780</t>
  </si>
  <si>
    <t>753</t>
  </si>
  <si>
    <t>6,584,057</t>
  </si>
  <si>
    <t>19,871</t>
  </si>
  <si>
    <t>8,820,260</t>
  </si>
  <si>
    <t>185,144</t>
  </si>
  <si>
    <t>15,500,728</t>
  </si>
  <si>
    <t>342,709</t>
  </si>
  <si>
    <t>268,081</t>
  </si>
  <si>
    <t>4,846</t>
  </si>
  <si>
    <t>3,712,317</t>
  </si>
  <si>
    <t>64,912</t>
  </si>
  <si>
    <t>132,525</t>
  </si>
  <si>
    <t>1,682</t>
  </si>
  <si>
    <t>3,898,281</t>
  </si>
  <si>
    <t>111,475</t>
  </si>
  <si>
    <t>6,156,414</t>
  </si>
  <si>
    <t>52,173</t>
  </si>
  <si>
    <t>2,346,818</t>
  </si>
  <si>
    <t>24,623</t>
  </si>
  <si>
    <t>1,095,946</t>
  </si>
  <si>
    <t>4,729</t>
  </si>
  <si>
    <t>998,474</t>
  </si>
  <si>
    <t>16,398</t>
  </si>
  <si>
    <t>2,363,300</t>
  </si>
  <si>
    <t>5,177</t>
  </si>
  <si>
    <t>2,241,667</t>
  </si>
  <si>
    <t>9,252</t>
  </si>
  <si>
    <t>8,901,602</t>
  </si>
  <si>
    <t>95,521</t>
  </si>
  <si>
    <t>2,051,019</t>
  </si>
  <si>
    <t>14,827</t>
  </si>
  <si>
    <t>2,021,168</t>
  </si>
  <si>
    <t>20,660</t>
  </si>
  <si>
    <t>400,110</t>
  </si>
  <si>
    <t>17,878</t>
  </si>
  <si>
    <t>597,137</t>
  </si>
  <si>
    <t>9,386</t>
  </si>
  <si>
    <t>26,885,222</t>
  </si>
  <si>
    <t>2,200,100</t>
  </si>
  <si>
    <t>2,779,839</t>
  </si>
  <si>
    <t>22,752</t>
  </si>
  <si>
    <t>8,106,978</t>
  </si>
  <si>
    <t>15,804</t>
  </si>
  <si>
    <t>1,438,123</t>
  </si>
  <si>
    <t>4,388</t>
  </si>
  <si>
    <t>800,519</t>
  </si>
  <si>
    <t>23,663</t>
  </si>
  <si>
    <t>670,300</t>
  </si>
  <si>
    <t>2,695</t>
  </si>
  <si>
    <t>1,065,090</t>
  </si>
  <si>
    <t>16,925</t>
  </si>
  <si>
    <t>346,618</t>
  </si>
  <si>
    <t>8,018</t>
  </si>
  <si>
    <t>727,868</t>
  </si>
  <si>
    <t>8,309</t>
  </si>
  <si>
    <t>1,751,779</t>
  </si>
  <si>
    <t>16,857</t>
  </si>
  <si>
    <t>7,066,811</t>
  </si>
  <si>
    <t>64,069</t>
  </si>
  <si>
    <t>931,390</t>
  </si>
  <si>
    <t>1,556</t>
  </si>
  <si>
    <t>1,902,217</t>
  </si>
  <si>
    <t>40,199</t>
  </si>
  <si>
    <t>928,328</t>
  </si>
  <si>
    <t>9,185</t>
  </si>
  <si>
    <t>1,839,046</t>
  </si>
  <si>
    <t>37,616</t>
  </si>
  <si>
    <t>777,502</t>
  </si>
  <si>
    <t>25,601</t>
  </si>
  <si>
    <t>366,834</t>
  </si>
  <si>
    <t>12,894</t>
  </si>
  <si>
    <t>64,103,600</t>
  </si>
  <si>
    <t>340,000</t>
  </si>
  <si>
    <t>1,532,462</t>
  </si>
  <si>
    <t>4,559</t>
  </si>
  <si>
    <t>3,653,680</t>
  </si>
  <si>
    <t>43,574</t>
  </si>
  <si>
    <t>1,894,729</t>
  </si>
  <si>
    <t>10,920</t>
  </si>
  <si>
    <t>4,841,339</t>
  </si>
  <si>
    <t>56,393</t>
  </si>
  <si>
    <t>965,847</t>
  </si>
  <si>
    <t>8,012</t>
  </si>
  <si>
    <t>512,367</t>
  </si>
  <si>
    <t>6,848</t>
  </si>
  <si>
    <t>3,797,439</t>
  </si>
  <si>
    <t>11,059</t>
  </si>
  <si>
    <t>3,880,400</t>
  </si>
  <si>
    <t>6,976</t>
  </si>
  <si>
    <t>1,531,387</t>
  </si>
  <si>
    <t>20,195</t>
  </si>
  <si>
    <t>74,007,375</t>
  </si>
  <si>
    <t>617,500</t>
  </si>
  <si>
    <t>1,649,562</t>
  </si>
  <si>
    <t>4,482,269</t>
  </si>
  <si>
    <t>19,356</t>
  </si>
  <si>
    <t>849,423</t>
  </si>
  <si>
    <t>53,222</t>
  </si>
  <si>
    <t>588,081</t>
  </si>
  <si>
    <t>7,861</t>
  </si>
  <si>
    <t>420,975</t>
  </si>
  <si>
    <t>26,229</t>
  </si>
  <si>
    <t>1,238,130</t>
  </si>
  <si>
    <t>7,101</t>
  </si>
  <si>
    <t>120,876</t>
  </si>
  <si>
    <t>1,378,885</t>
  </si>
  <si>
    <t>6,039</t>
  </si>
  <si>
    <t>983,197</t>
  </si>
  <si>
    <t>12,241</t>
  </si>
  <si>
    <t>107,258</t>
  </si>
  <si>
    <t>3,220</t>
  </si>
  <si>
    <t>412,784,466</t>
  </si>
  <si>
    <t>1,074,372</t>
  </si>
  <si>
    <t>8,793,637</t>
  </si>
  <si>
    <t>49,780</t>
  </si>
  <si>
    <t>58,101,105</t>
  </si>
  <si>
    <t>433,267</t>
  </si>
  <si>
    <t>147,894</t>
  </si>
  <si>
    <t>2,076</t>
  </si>
  <si>
    <t>875,878</t>
  </si>
  <si>
    <t>5,120</t>
  </si>
  <si>
    <t>3,281,213</t>
  </si>
  <si>
    <t>24,171</t>
  </si>
  <si>
    <t>728,132</t>
  </si>
  <si>
    <t>13,893</t>
  </si>
  <si>
    <t>3,395,436</t>
  </si>
  <si>
    <t>76,165</t>
  </si>
  <si>
    <t>1,439,948</t>
  </si>
  <si>
    <t>3,426</t>
  </si>
  <si>
    <t>457,682</t>
  </si>
  <si>
    <t>4,351</t>
  </si>
  <si>
    <t>624,940</t>
  </si>
  <si>
    <t>8,961</t>
  </si>
  <si>
    <t>1,583,339</t>
  </si>
  <si>
    <t>29,645</t>
  </si>
  <si>
    <t>5,583,103</t>
  </si>
  <si>
    <t>28,022</t>
  </si>
  <si>
    <t>1,323,393</t>
  </si>
  <si>
    <t>6,122</t>
  </si>
  <si>
    <t>2,372,891</t>
  </si>
  <si>
    <t>16,358</t>
  </si>
  <si>
    <t>608,290</t>
  </si>
  <si>
    <t>22,471</t>
  </si>
  <si>
    <t>5,474,404</t>
  </si>
  <si>
    <t>47,035</t>
  </si>
  <si>
    <t>188,453</t>
  </si>
  <si>
    <t>4,038</t>
  </si>
  <si>
    <t>2,683,085</t>
  </si>
  <si>
    <t>7,716</t>
  </si>
  <si>
    <t>3,999,154</t>
  </si>
  <si>
    <t>10,661</t>
  </si>
  <si>
    <t>10,070,932</t>
  </si>
  <si>
    <t>90,770</t>
  </si>
  <si>
    <t>11,181,632</t>
  </si>
  <si>
    <t>92,917</t>
  </si>
  <si>
    <t>110,021,022</t>
  </si>
  <si>
    <t>458,765</t>
  </si>
  <si>
    <t>600,330</t>
  </si>
  <si>
    <t>3,824</t>
  </si>
  <si>
    <t>1,189,122</t>
  </si>
  <si>
    <t>3,601</t>
  </si>
  <si>
    <t>1,984,459</t>
  </si>
  <si>
    <t>5,612</t>
  </si>
  <si>
    <t>3,115,218</t>
  </si>
  <si>
    <t>36,641</t>
  </si>
  <si>
    <t>971,764</t>
  </si>
  <si>
    <t>22,151</t>
  </si>
  <si>
    <t>68,293,150</t>
  </si>
  <si>
    <t>265,000</t>
  </si>
  <si>
    <t>28,558,182</t>
  </si>
  <si>
    <t>61,393</t>
  </si>
  <si>
    <t>241,982</t>
  </si>
  <si>
    <t>4,029</t>
  </si>
  <si>
    <t>1,118,078</t>
  </si>
  <si>
    <t>9,361</t>
  </si>
  <si>
    <t>406,502</t>
  </si>
  <si>
    <t>14,825</t>
  </si>
  <si>
    <t>1,409,917</t>
  </si>
  <si>
    <t>5,931</t>
  </si>
  <si>
    <t>469,351</t>
  </si>
  <si>
    <t>5,304</t>
  </si>
  <si>
    <t>2,889,143</t>
  </si>
  <si>
    <t>21,919</t>
  </si>
  <si>
    <t>793,394</t>
  </si>
  <si>
    <t>5,429</t>
  </si>
  <si>
    <t>2,011,085</t>
  </si>
  <si>
    <t>436</t>
  </si>
  <si>
    <t>2,391,414</t>
  </si>
  <si>
    <t>372,938</t>
  </si>
  <si>
    <t>4,572</t>
  </si>
  <si>
    <t>1,043,325</t>
  </si>
  <si>
    <t>16,728</t>
  </si>
  <si>
    <t>2,780,235</t>
  </si>
  <si>
    <t>3,294</t>
  </si>
  <si>
    <t>1,255,531</t>
  </si>
  <si>
    <t>14,719</t>
  </si>
  <si>
    <t>1,326,495</t>
  </si>
  <si>
    <t>13,403</t>
  </si>
  <si>
    <t>2,536,195</t>
  </si>
  <si>
    <t>21,947</t>
  </si>
  <si>
    <t>8,185,180</t>
  </si>
  <si>
    <t>159,742</t>
  </si>
  <si>
    <t>413,198</t>
  </si>
  <si>
    <t>3,970</t>
  </si>
  <si>
    <t>1,939,259</t>
  </si>
  <si>
    <t>8,491</t>
  </si>
  <si>
    <t>3,398,091</t>
  </si>
  <si>
    <t>31,158</t>
  </si>
  <si>
    <t>1,351,364</t>
  </si>
  <si>
    <t>16,103</t>
  </si>
  <si>
    <t>4,923,881</t>
  </si>
  <si>
    <t>32,488</t>
  </si>
  <si>
    <t>3,039,221</t>
  </si>
  <si>
    <t>10,847</t>
  </si>
  <si>
    <t>1,338,849</t>
  </si>
  <si>
    <t>12,178</t>
  </si>
  <si>
    <t>387,658</t>
  </si>
  <si>
    <t>2,478</t>
  </si>
  <si>
    <t>423,250</t>
  </si>
  <si>
    <t>6,772</t>
  </si>
  <si>
    <t>1,034,617</t>
  </si>
  <si>
    <t>1,434</t>
  </si>
  <si>
    <t>REGIONS FINANCIAL CORP NEW</t>
  </si>
  <si>
    <t>1,694,271</t>
  </si>
  <si>
    <t>78,584</t>
  </si>
  <si>
    <t>1,230,303</t>
  </si>
  <si>
    <t>16,664</t>
  </si>
  <si>
    <t>7,716,450</t>
  </si>
  <si>
    <t>82,132</t>
  </si>
  <si>
    <t>68,675,950</t>
  </si>
  <si>
    <t>245,000</t>
  </si>
  <si>
    <t>867,737</t>
  </si>
  <si>
    <t>14,884</t>
  </si>
  <si>
    <t>13,600,443</t>
  </si>
  <si>
    <t>392,000</t>
  </si>
  <si>
    <t>1,062,832</t>
  </si>
  <si>
    <t>18,568</t>
  </si>
  <si>
    <t>1,749,398</t>
  </si>
  <si>
    <t>11,040</t>
  </si>
  <si>
    <t>1,810,326</t>
  </si>
  <si>
    <t>7,923</t>
  </si>
  <si>
    <t>1,497,179</t>
  </si>
  <si>
    <t>19,301</t>
  </si>
  <si>
    <t>1,890,983</t>
  </si>
  <si>
    <t>19,355</t>
  </si>
  <si>
    <t>1,652,661</t>
  </si>
  <si>
    <t>50,294</t>
  </si>
  <si>
    <t>4,403,648</t>
  </si>
  <si>
    <t>13,792</t>
  </si>
  <si>
    <t>1,022,519</t>
  </si>
  <si>
    <t>11,706</t>
  </si>
  <si>
    <t>34,933,232</t>
  </si>
  <si>
    <t>283,595</t>
  </si>
  <si>
    <t>5,405,503</t>
  </si>
  <si>
    <t>TEXAS PACIFIC LAND CORPORATI</t>
  </si>
  <si>
    <t>1,723,009</t>
  </si>
  <si>
    <t>735</t>
  </si>
  <si>
    <t>1,197,865</t>
  </si>
  <si>
    <t>16,919</t>
  </si>
  <si>
    <t>7,616,507</t>
  </si>
  <si>
    <t>117,714</t>
  </si>
  <si>
    <t>1,301,901</t>
  </si>
  <si>
    <t>5,787</t>
  </si>
  <si>
    <t>552,489</t>
  </si>
  <si>
    <t>8,509</t>
  </si>
  <si>
    <t>2,925,219</t>
  </si>
  <si>
    <t>15,602</t>
  </si>
  <si>
    <t>6,841,770</t>
  </si>
  <si>
    <t>159,000</t>
  </si>
  <si>
    <t>11,995,200</t>
  </si>
  <si>
    <t>2,697,106</t>
  </si>
  <si>
    <t>43,327</t>
  </si>
  <si>
    <t>806,050</t>
  </si>
  <si>
    <t>21,744</t>
  </si>
  <si>
    <t>2,302,196</t>
  </si>
  <si>
    <t>4,908</t>
  </si>
  <si>
    <t>2,759,710</t>
  </si>
  <si>
    <t>15,875</t>
  </si>
  <si>
    <t>3,147,600</t>
  </si>
  <si>
    <t>8,856</t>
  </si>
  <si>
    <t>3,238,870</t>
  </si>
  <si>
    <t>6,109</t>
  </si>
  <si>
    <t>626,622</t>
  </si>
  <si>
    <t>2,629</t>
  </si>
  <si>
    <t>5,452,570</t>
  </si>
  <si>
    <t>42,981</t>
  </si>
  <si>
    <t>1,369,052</t>
  </si>
  <si>
    <t>6,664</t>
  </si>
  <si>
    <t>58,218,600</t>
  </si>
  <si>
    <t>8,113,852</t>
  </si>
  <si>
    <t>28,097</t>
  </si>
  <si>
    <t>8,972,323</t>
  </si>
  <si>
    <t>43,186</t>
  </si>
  <si>
    <t>36,082,400</t>
  </si>
  <si>
    <t>230,000</t>
  </si>
  <si>
    <t>27,406,400</t>
  </si>
  <si>
    <t>80,000</t>
  </si>
  <si>
    <t>367,714</t>
  </si>
  <si>
    <t>26,704</t>
  </si>
  <si>
    <t>3,537,007</t>
  </si>
  <si>
    <t>114,097</t>
  </si>
  <si>
    <t>616,056</t>
  </si>
  <si>
    <t>7,883</t>
  </si>
  <si>
    <t>486,283</t>
  </si>
  <si>
    <t>6,936</t>
  </si>
  <si>
    <t>Currency Conversion</t>
  </si>
  <si>
    <t>USD</t>
  </si>
  <si>
    <t>CAD</t>
  </si>
  <si>
    <t>Euro</t>
  </si>
  <si>
    <t>Mexican Peso</t>
  </si>
  <si>
    <t>Currency</t>
  </si>
  <si>
    <t>Yen</t>
  </si>
  <si>
    <t>Won</t>
  </si>
  <si>
    <t>Naira</t>
  </si>
  <si>
    <t>Real</t>
  </si>
  <si>
    <t>Rand</t>
  </si>
  <si>
    <t>Aus Dollar</t>
  </si>
  <si>
    <t>COL Peso</t>
  </si>
  <si>
    <t>Yuan</t>
  </si>
  <si>
    <t> 0.002232</t>
  </si>
  <si>
    <t>ENTERPRISE VALUE INCLUDING CASH (Converted)</t>
  </si>
  <si>
    <t>Closing Share Price (Converted)</t>
  </si>
  <si>
    <t>DVN US 2022</t>
  </si>
  <si>
    <t xml:space="preserve">OPTrust sold off all shareholding in the last quarter of 2022. Therefore, their financed emissions for our study is 0. </t>
  </si>
  <si>
    <t xml:space="preserve">ALECTRA INC </t>
  </si>
  <si>
    <t>JP MORGAN INVESTMENT MANAGEMENT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</si>
</sst>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rgb="FFABABAB"/>
      </left>
      <right/>
      <top style="thin">
        <color indexed="65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164" fontId="3" fillId="2" borderId="7" xfId="1" applyNumberFormat="1" applyFont="1" applyFill="1" applyBorder="1" applyAlignment="1">
      <alignment vertical="top" wrapText="1"/>
    </xf>
    <xf numFmtId="164" fontId="3" fillId="2" borderId="7" xfId="1" applyNumberFormat="1" applyFont="1" applyFill="1" applyBorder="1" applyAlignment="1">
      <alignment horizontal="center" vertical="top" wrapText="1"/>
    </xf>
    <xf numFmtId="44" fontId="3" fillId="2" borderId="7" xfId="2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vertical="top" wrapText="1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44" fontId="2" fillId="4" borderId="7" xfId="2" applyFont="1" applyFill="1" applyBorder="1" applyAlignment="1">
      <alignment vertical="top" wrapText="1"/>
    </xf>
    <xf numFmtId="44" fontId="0" fillId="0" borderId="0" xfId="2" applyFont="1"/>
    <xf numFmtId="44" fontId="1" fillId="5" borderId="10" xfId="2" applyFont="1" applyFill="1" applyBorder="1"/>
    <xf numFmtId="44" fontId="1" fillId="6" borderId="13" xfId="2" applyFont="1" applyFill="1" applyBorder="1"/>
    <xf numFmtId="44" fontId="1" fillId="5" borderId="13" xfId="2" applyFont="1" applyFill="1" applyBorder="1"/>
    <xf numFmtId="44" fontId="1" fillId="5" borderId="16" xfId="2" applyFont="1" applyFill="1" applyBorder="1"/>
    <xf numFmtId="44" fontId="1" fillId="5" borderId="9" xfId="2" applyFont="1" applyFill="1" applyBorder="1"/>
    <xf numFmtId="44" fontId="1" fillId="6" borderId="12" xfId="2" applyFont="1" applyFill="1" applyBorder="1"/>
    <xf numFmtId="44" fontId="1" fillId="5" borderId="12" xfId="2" applyFont="1" applyFill="1" applyBorder="1"/>
    <xf numFmtId="44" fontId="1" fillId="5" borderId="15" xfId="2" applyFont="1" applyFill="1" applyBorder="1"/>
    <xf numFmtId="43" fontId="2" fillId="4" borderId="7" xfId="1" applyFont="1" applyFill="1" applyBorder="1" applyAlignment="1">
      <alignment vertical="top" wrapText="1"/>
    </xf>
    <xf numFmtId="43" fontId="1" fillId="5" borderId="9" xfId="1" applyFont="1" applyFill="1" applyBorder="1"/>
    <xf numFmtId="43" fontId="1" fillId="5" borderId="10" xfId="1" applyFont="1" applyFill="1" applyBorder="1"/>
    <xf numFmtId="43" fontId="1" fillId="6" borderId="12" xfId="1" applyFont="1" applyFill="1" applyBorder="1"/>
    <xf numFmtId="43" fontId="1" fillId="6" borderId="13" xfId="1" applyFont="1" applyFill="1" applyBorder="1"/>
    <xf numFmtId="43" fontId="1" fillId="5" borderId="12" xfId="1" applyFont="1" applyFill="1" applyBorder="1"/>
    <xf numFmtId="43" fontId="1" fillId="5" borderId="13" xfId="1" applyFont="1" applyFill="1" applyBorder="1"/>
    <xf numFmtId="43" fontId="1" fillId="5" borderId="15" xfId="1" applyFont="1" applyFill="1" applyBorder="1"/>
    <xf numFmtId="43" fontId="1" fillId="5" borderId="16" xfId="1" applyFont="1" applyFill="1" applyBorder="1"/>
    <xf numFmtId="43" fontId="0" fillId="0" borderId="0" xfId="1" applyFont="1"/>
    <xf numFmtId="165" fontId="4" fillId="0" borderId="0" xfId="2" applyNumberFormat="1" applyFont="1" applyBorder="1"/>
    <xf numFmtId="164" fontId="4" fillId="0" borderId="0" xfId="1" applyNumberFormat="1" applyFont="1"/>
    <xf numFmtId="44" fontId="4" fillId="0" borderId="0" xfId="2" applyFont="1" applyBorder="1"/>
    <xf numFmtId="0" fontId="4" fillId="0" borderId="0" xfId="0" applyFont="1"/>
    <xf numFmtId="164" fontId="4" fillId="2" borderId="0" xfId="0" applyNumberFormat="1" applyFont="1" applyFill="1"/>
    <xf numFmtId="164" fontId="4" fillId="0" borderId="0" xfId="1" applyNumberFormat="1" applyFont="1" applyBorder="1"/>
    <xf numFmtId="10" fontId="4" fillId="0" borderId="0" xfId="3" applyNumberFormat="1" applyFont="1" applyBorder="1"/>
    <xf numFmtId="43" fontId="3" fillId="3" borderId="7" xfId="1" applyFont="1" applyFill="1" applyBorder="1" applyAlignment="1">
      <alignment horizontal="center" vertical="top" wrapText="1"/>
    </xf>
    <xf numFmtId="43" fontId="4" fillId="0" borderId="0" xfId="1" applyFont="1"/>
    <xf numFmtId="43" fontId="4" fillId="2" borderId="0" xfId="1" applyFont="1" applyFill="1"/>
    <xf numFmtId="0" fontId="4" fillId="7" borderId="18" xfId="0" applyFont="1" applyFill="1" applyBorder="1"/>
    <xf numFmtId="43" fontId="4" fillId="0" borderId="0" xfId="1" applyFont="1" applyBorder="1"/>
    <xf numFmtId="43" fontId="4" fillId="0" borderId="19" xfId="1" applyFont="1" applyBorder="1"/>
    <xf numFmtId="0" fontId="4" fillId="7" borderId="20" xfId="0" applyFont="1" applyFill="1" applyBorder="1"/>
    <xf numFmtId="0" fontId="4" fillId="8" borderId="20" xfId="0" applyFont="1" applyFill="1" applyBorder="1"/>
    <xf numFmtId="0" fontId="4" fillId="7" borderId="21" xfId="0" applyFont="1" applyFill="1" applyBorder="1"/>
    <xf numFmtId="164" fontId="4" fillId="0" borderId="1" xfId="1" applyNumberFormat="1" applyFont="1" applyBorder="1"/>
    <xf numFmtId="164" fontId="4" fillId="0" borderId="3" xfId="1" applyNumberFormat="1" applyFont="1" applyBorder="1"/>
    <xf numFmtId="164" fontId="4" fillId="0" borderId="22" xfId="1" applyNumberFormat="1" applyFont="1" applyBorder="1"/>
    <xf numFmtId="0" fontId="3" fillId="2" borderId="7" xfId="0" applyFont="1" applyFill="1" applyBorder="1" applyAlignment="1">
      <alignment horizontal="center" vertical="top" wrapText="1"/>
    </xf>
    <xf numFmtId="164" fontId="3" fillId="2" borderId="7" xfId="1" applyNumberFormat="1" applyFont="1" applyFill="1" applyBorder="1" applyAlignment="1">
      <alignment horizontal="center" vertical="top"/>
    </xf>
    <xf numFmtId="164" fontId="3" fillId="2" borderId="7" xfId="1" applyNumberFormat="1" applyFont="1" applyFill="1" applyBorder="1" applyAlignment="1">
      <alignment vertical="top"/>
    </xf>
    <xf numFmtId="0" fontId="5" fillId="0" borderId="0" xfId="4"/>
    <xf numFmtId="164" fontId="0" fillId="0" borderId="0" xfId="1" applyNumberFormat="1" applyFont="1"/>
    <xf numFmtId="2" fontId="2" fillId="4" borderId="7" xfId="2" applyNumberFormat="1" applyFont="1" applyFill="1" applyBorder="1" applyAlignment="1">
      <alignment vertical="top" wrapText="1"/>
    </xf>
    <xf numFmtId="2" fontId="1" fillId="5" borderId="10" xfId="2" applyNumberFormat="1" applyFont="1" applyFill="1" applyBorder="1"/>
    <xf numFmtId="2" fontId="1" fillId="6" borderId="13" xfId="2" applyNumberFormat="1" applyFont="1" applyFill="1" applyBorder="1"/>
    <xf numFmtId="2" fontId="1" fillId="5" borderId="13" xfId="2" applyNumberFormat="1" applyFont="1" applyFill="1" applyBorder="1"/>
    <xf numFmtId="2" fontId="1" fillId="5" borderId="16" xfId="2" applyNumberFormat="1" applyFont="1" applyFill="1" applyBorder="1"/>
    <xf numFmtId="2" fontId="0" fillId="0" borderId="0" xfId="2" applyNumberFormat="1" applyFont="1"/>
    <xf numFmtId="0" fontId="0" fillId="11" borderId="23" xfId="0" applyFill="1" applyBorder="1"/>
    <xf numFmtId="0" fontId="4" fillId="9" borderId="0" xfId="0" applyFont="1" applyFill="1"/>
    <xf numFmtId="0" fontId="4" fillId="0" borderId="24" xfId="0" applyFont="1" applyBorder="1" applyAlignment="1">
      <alignment wrapText="1"/>
    </xf>
    <xf numFmtId="0" fontId="4" fillId="12" borderId="24" xfId="0" applyFont="1" applyFill="1" applyBorder="1" applyAlignment="1">
      <alignment wrapText="1"/>
    </xf>
    <xf numFmtId="0" fontId="4" fillId="13" borderId="24" xfId="0" applyFont="1" applyFill="1" applyBorder="1" applyAlignment="1">
      <alignment wrapText="1"/>
    </xf>
    <xf numFmtId="0" fontId="4" fillId="13" borderId="24" xfId="0" applyFont="1" applyFill="1" applyBorder="1"/>
    <xf numFmtId="0" fontId="4" fillId="8" borderId="24" xfId="0" applyFont="1" applyFill="1" applyBorder="1"/>
    <xf numFmtId="0" fontId="4" fillId="7" borderId="24" xfId="0" applyFont="1" applyFill="1" applyBorder="1"/>
    <xf numFmtId="0" fontId="4" fillId="0" borderId="24" xfId="0" applyFont="1" applyBorder="1"/>
    <xf numFmtId="0" fontId="4" fillId="10" borderId="24" xfId="0" applyFont="1" applyFill="1" applyBorder="1"/>
    <xf numFmtId="0" fontId="4" fillId="0" borderId="25" xfId="0" applyFont="1" applyBorder="1" applyAlignment="1">
      <alignment wrapText="1"/>
    </xf>
    <xf numFmtId="0" fontId="4" fillId="12" borderId="26" xfId="0" applyFont="1" applyFill="1" applyBorder="1" applyAlignment="1">
      <alignment wrapText="1"/>
    </xf>
    <xf numFmtId="0" fontId="4" fillId="0" borderId="26" xfId="0" applyFont="1" applyBorder="1" applyAlignment="1">
      <alignment wrapText="1"/>
    </xf>
    <xf numFmtId="0" fontId="4" fillId="9" borderId="26" xfId="0" applyFont="1" applyFill="1" applyBorder="1"/>
    <xf numFmtId="0" fontId="4" fillId="7" borderId="26" xfId="0" applyFont="1" applyFill="1" applyBorder="1"/>
    <xf numFmtId="0" fontId="4" fillId="0" borderId="26" xfId="0" applyFont="1" applyBorder="1"/>
    <xf numFmtId="0" fontId="4" fillId="14" borderId="26" xfId="0" applyFont="1" applyFill="1" applyBorder="1" applyAlignment="1">
      <alignment horizontal="left"/>
    </xf>
    <xf numFmtId="0" fontId="4" fillId="8" borderId="26" xfId="0" applyFont="1" applyFill="1" applyBorder="1"/>
    <xf numFmtId="0" fontId="4" fillId="8" borderId="27" xfId="0" applyFont="1" applyFill="1" applyBorder="1"/>
    <xf numFmtId="0" fontId="4" fillId="0" borderId="7" xfId="0" applyFont="1" applyBorder="1" applyAlignment="1">
      <alignment wrapText="1"/>
    </xf>
    <xf numFmtId="0" fontId="4" fillId="0" borderId="7" xfId="0" applyFont="1" applyBorder="1"/>
    <xf numFmtId="0" fontId="4" fillId="12" borderId="7" xfId="0" applyFont="1" applyFill="1" applyBorder="1" applyAlignment="1">
      <alignment wrapText="1"/>
    </xf>
    <xf numFmtId="0" fontId="4" fillId="8" borderId="7" xfId="0" applyFont="1" applyFill="1" applyBorder="1"/>
    <xf numFmtId="0" fontId="4" fillId="14" borderId="7" xfId="0" applyFont="1" applyFill="1" applyBorder="1" applyAlignment="1">
      <alignment horizontal="left"/>
    </xf>
    <xf numFmtId="0" fontId="4" fillId="13" borderId="7" xfId="0" applyFont="1" applyFill="1" applyBorder="1"/>
    <xf numFmtId="0" fontId="4" fillId="9" borderId="7" xfId="0" applyFont="1" applyFill="1" applyBorder="1"/>
    <xf numFmtId="0" fontId="4" fillId="13" borderId="7" xfId="0" applyFont="1" applyFill="1" applyBorder="1" applyAlignment="1">
      <alignment horizontal="left"/>
    </xf>
    <xf numFmtId="0" fontId="4" fillId="7" borderId="7" xfId="0" applyFont="1" applyFill="1" applyBorder="1"/>
    <xf numFmtId="0" fontId="4" fillId="13" borderId="24" xfId="0" applyFont="1" applyFill="1" applyBorder="1" applyAlignment="1">
      <alignment horizontal="left"/>
    </xf>
    <xf numFmtId="0" fontId="4" fillId="9" borderId="24" xfId="0" applyFont="1" applyFill="1" applyBorder="1"/>
    <xf numFmtId="0" fontId="4" fillId="12" borderId="0" xfId="0" applyFont="1" applyFill="1" applyAlignment="1">
      <alignment wrapText="1"/>
    </xf>
    <xf numFmtId="0" fontId="4" fillId="0" borderId="17" xfId="0" applyFont="1" applyBorder="1" applyAlignment="1">
      <alignment wrapText="1"/>
    </xf>
    <xf numFmtId="0" fontId="4" fillId="14" borderId="17" xfId="0" applyFont="1" applyFill="1" applyBorder="1" applyAlignment="1">
      <alignment horizontal="left"/>
    </xf>
    <xf numFmtId="0" fontId="4" fillId="8" borderId="17" xfId="0" applyFont="1" applyFill="1" applyBorder="1"/>
    <xf numFmtId="0" fontId="4" fillId="12" borderId="17" xfId="0" applyFont="1" applyFill="1" applyBorder="1" applyAlignment="1">
      <alignment wrapText="1"/>
    </xf>
    <xf numFmtId="0" fontId="4" fillId="9" borderId="17" xfId="0" applyFont="1" applyFill="1" applyBorder="1"/>
    <xf numFmtId="0" fontId="4" fillId="0" borderId="17" xfId="0" applyFont="1" applyBorder="1"/>
    <xf numFmtId="0" fontId="4" fillId="7" borderId="17" xfId="0" applyFont="1" applyFill="1" applyBorder="1"/>
    <xf numFmtId="0" fontId="4" fillId="10" borderId="17" xfId="0" applyFont="1" applyFill="1" applyBorder="1"/>
    <xf numFmtId="0" fontId="4" fillId="13" borderId="17" xfId="0" applyFont="1" applyFill="1" applyBorder="1" applyAlignment="1">
      <alignment wrapText="1"/>
    </xf>
    <xf numFmtId="0" fontId="4" fillId="13" borderId="17" xfId="0" applyFont="1" applyFill="1" applyBorder="1"/>
    <xf numFmtId="0" fontId="4" fillId="14" borderId="24" xfId="0" applyFont="1" applyFill="1" applyBorder="1" applyAlignment="1">
      <alignment horizontal="left"/>
    </xf>
    <xf numFmtId="0" fontId="0" fillId="13" borderId="0" xfId="0" applyFill="1"/>
    <xf numFmtId="0" fontId="0" fillId="0" borderId="23" xfId="0" applyBorder="1"/>
    <xf numFmtId="0" fontId="4" fillId="8" borderId="0" xfId="0" applyFont="1" applyFill="1"/>
    <xf numFmtId="0" fontId="4" fillId="14" borderId="24" xfId="0" applyFont="1" applyFill="1" applyBorder="1" applyAlignment="1">
      <alignment wrapText="1"/>
    </xf>
    <xf numFmtId="0" fontId="4" fillId="14" borderId="24" xfId="0" applyFont="1" applyFill="1" applyBorder="1"/>
    <xf numFmtId="0" fontId="4" fillId="14" borderId="25" xfId="0" applyFont="1" applyFill="1" applyBorder="1" applyAlignment="1">
      <alignment wrapText="1"/>
    </xf>
    <xf numFmtId="0" fontId="4" fillId="14" borderId="26" xfId="0" applyFont="1" applyFill="1" applyBorder="1" applyAlignment="1">
      <alignment wrapText="1"/>
    </xf>
    <xf numFmtId="0" fontId="4" fillId="14" borderId="26" xfId="0" applyFont="1" applyFill="1" applyBorder="1"/>
    <xf numFmtId="0" fontId="0" fillId="15" borderId="23" xfId="0" applyFill="1" applyBorder="1"/>
    <xf numFmtId="0" fontId="0" fillId="14" borderId="23" xfId="0" applyFill="1" applyBorder="1"/>
    <xf numFmtId="0" fontId="4" fillId="14" borderId="7" xfId="0" applyFont="1" applyFill="1" applyBorder="1" applyAlignment="1">
      <alignment wrapText="1"/>
    </xf>
    <xf numFmtId="0" fontId="4" fillId="14" borderId="7" xfId="0" applyFont="1" applyFill="1" applyBorder="1"/>
    <xf numFmtId="0" fontId="4" fillId="14" borderId="0" xfId="0" applyFont="1" applyFill="1" applyAlignment="1">
      <alignment wrapText="1"/>
    </xf>
    <xf numFmtId="0" fontId="4" fillId="14" borderId="17" xfId="0" applyFont="1" applyFill="1" applyBorder="1" applyAlignment="1">
      <alignment wrapText="1"/>
    </xf>
    <xf numFmtId="0" fontId="4" fillId="14" borderId="17" xfId="0" applyFont="1" applyFill="1" applyBorder="1"/>
    <xf numFmtId="0" fontId="0" fillId="14" borderId="0" xfId="0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C36B8E-6BE6-4EC2-B1A5-C2BE21B00CB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5" tableColumnId="4"/>
      <queryTableField id="5" name="Column6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E45289-80D4-4880-8B5A-E8B25542902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5" tableColumnId="2"/>
      <queryTableField id="3" name="Column6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F0A23EA-6407-4FB3-8204-2A8B407F2D7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5" tableColumnId="2"/>
      <queryTableField id="3" name="Column6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52AF05-0F94-439C-B50B-F065241D4C2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5" tableColumnId="2"/>
      <queryTableField id="3" name="Column6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5357A36-AF88-43A2-B6F9-40E91A4723C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5" tableColumnId="2"/>
      <queryTableField id="3" name="Column6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89BE8-4420-4881-A729-F0FCAF5DDFB8}" name="Table_4" displayName="Table_4" ref="A5:E508" tableType="queryTable" totalsRowShown="0">
  <autoFilter ref="A5:E508" xr:uid="{83989BE8-4420-4881-A729-F0FCAF5DDFB8}"/>
  <tableColumns count="5">
    <tableColumn id="1" xr3:uid="{028AFC06-6BAB-4BB5-98AE-79B896564A7B}" uniqueName="1" name="Column1" queryTableFieldId="1" dataDxfId="16"/>
    <tableColumn id="2" xr3:uid="{0EE1EB04-C27E-4027-97F0-AA17A29192C9}" uniqueName="2" name="Column2" queryTableFieldId="2" dataDxfId="15"/>
    <tableColumn id="3" xr3:uid="{451E576C-02B2-4B39-A44A-248E151CC0F4}" uniqueName="3" name="Column3" queryTableFieldId="3" dataDxfId="14"/>
    <tableColumn id="4" xr3:uid="{8C2CF59C-598F-4BF6-A43C-8F4DB621E2A0}" uniqueName="4" name="Column5" queryTableFieldId="4" dataDxfId="13"/>
    <tableColumn id="5" xr3:uid="{123E77AD-ED0B-4B94-97D8-473B53158AE8}" uniqueName="5" name="Column6" queryTableFieldId="5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04FFED-3F9B-4786-9EA4-8337A3B0ED9F}" name="Table_2" displayName="Table_2" ref="A4:C374" tableType="queryTable" totalsRowShown="0">
  <autoFilter ref="A4:C374" xr:uid="{CB04FFED-3F9B-4786-9EA4-8337A3B0ED9F}"/>
  <tableColumns count="3">
    <tableColumn id="1" xr3:uid="{4CD3D850-7153-44D7-984C-6E035DA06433}" uniqueName="1" name="Column1" queryTableFieldId="1" dataDxfId="11"/>
    <tableColumn id="2" xr3:uid="{6D7B0F12-F1C9-46E9-BDC1-8CAC2014B245}" uniqueName="2" name="Column5" queryTableFieldId="2" dataDxfId="10"/>
    <tableColumn id="3" xr3:uid="{06778226-7EC6-421B-924A-02148AA90F2C}" uniqueName="3" name="Column6" queryTableFieldId="3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FBDEEE-D203-4997-A005-ACCDA572A1BB}" name="Table_2__4" displayName="Table_2__4" ref="A3:C212" tableType="queryTable" totalsRowShown="0">
  <autoFilter ref="A3:C212" xr:uid="{B7FBDEEE-D203-4997-A005-ACCDA572A1BB}"/>
  <tableColumns count="3">
    <tableColumn id="1" xr3:uid="{C5A089C3-34C0-4A8B-80FE-C3D154F57402}" uniqueName="1" name="Column1" queryTableFieldId="1" dataDxfId="8"/>
    <tableColumn id="2" xr3:uid="{CE595A8C-3445-408F-9C1D-F902F6857586}" uniqueName="2" name="Column5" queryTableFieldId="2" dataDxfId="7"/>
    <tableColumn id="3" xr3:uid="{F7794A08-48DE-49A4-A19A-95FE511FFEBC}" uniqueName="3" name="Column6" queryTableFieldId="3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3DCA1E-3184-4EC0-961C-F27BB63C112E}" name="Table_2__2" displayName="Table_2__2" ref="A3:C1393" tableType="queryTable" totalsRowShown="0">
  <autoFilter ref="A3:C1393" xr:uid="{793DCA1E-3184-4EC0-961C-F27BB63C112E}"/>
  <tableColumns count="3">
    <tableColumn id="1" xr3:uid="{E92C9789-5723-4A62-89B1-D50391E29024}" uniqueName="1" name="Column1" queryTableFieldId="1" dataDxfId="5"/>
    <tableColumn id="2" xr3:uid="{C026FCD2-6F17-42CC-8396-31507A182399}" uniqueName="2" name="Column5" queryTableFieldId="2" dataDxfId="4"/>
    <tableColumn id="3" xr3:uid="{94B8E3CC-62DE-4A2A-9E81-23F3379FF3CE}" uniqueName="3" name="Column6" queryTableFieldId="3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218AAE-3079-48AE-BF29-CFA04F4B4851}" name="Table_2__3" displayName="Table_2__3" ref="A4:C1167" tableType="queryTable" totalsRowShown="0">
  <autoFilter ref="A4:C1167" xr:uid="{11218AAE-3079-48AE-BF29-CFA04F4B4851}"/>
  <tableColumns count="3">
    <tableColumn id="1" xr3:uid="{8F802D9E-821B-4535-86D7-C0E708D82D9F}" uniqueName="1" name="Column1" queryTableFieldId="1" dataDxfId="2"/>
    <tableColumn id="2" xr3:uid="{573EB4DF-4648-47AB-8B76-9F96B5C5306D}" uniqueName="2" name="Column5" queryTableFieldId="2" dataDxfId="1"/>
    <tableColumn id="3" xr3:uid="{CFA7E761-3B84-4C2A-B81C-09B5993D29D1}" uniqueName="3" name="Column6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sec.gov/Archives/edgar/data/937567/000138713123001747/xslForm13F_X02/infotable.x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workbookViewId="0">
      <selection activeCell="E1" sqref="E1"/>
    </sheetView>
  </sheetViews>
  <sheetFormatPr defaultRowHeight="14.5" x14ac:dyDescent="0.35"/>
  <cols>
    <col min="1" max="1" width="30.453125" customWidth="1"/>
    <col min="2" max="2" width="23.08984375" customWidth="1"/>
    <col min="3" max="3" width="13.453125" customWidth="1"/>
    <col min="4" max="4" width="12.08984375" customWidth="1"/>
    <col min="5" max="5" width="12.6328125" customWidth="1"/>
    <col min="6" max="6" width="11.6328125" customWidth="1"/>
    <col min="7" max="7" width="11.26953125" customWidth="1"/>
  </cols>
  <sheetData>
    <row r="1" spans="1:7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 t="s">
        <v>7</v>
      </c>
      <c r="B2" s="1">
        <v>1148155</v>
      </c>
      <c r="C2" s="2">
        <v>108642</v>
      </c>
      <c r="D2" s="2">
        <v>0</v>
      </c>
      <c r="E2" s="2">
        <v>0</v>
      </c>
      <c r="F2" s="2">
        <v>0</v>
      </c>
      <c r="G2" s="2">
        <v>21461</v>
      </c>
    </row>
    <row r="3" spans="1:7" x14ac:dyDescent="0.35">
      <c r="A3" s="4" t="s">
        <v>8</v>
      </c>
      <c r="B3" s="5">
        <v>135689</v>
      </c>
      <c r="C3" s="6">
        <v>32345</v>
      </c>
      <c r="D3" s="6">
        <v>0</v>
      </c>
      <c r="E3" s="6">
        <v>0</v>
      </c>
      <c r="F3" s="6">
        <v>0</v>
      </c>
      <c r="G3" s="6">
        <v>0</v>
      </c>
    </row>
    <row r="4" spans="1:7" x14ac:dyDescent="0.35">
      <c r="A4" s="4" t="s">
        <v>9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x14ac:dyDescent="0.35">
      <c r="A5" s="4" t="s">
        <v>10</v>
      </c>
      <c r="B5" s="5">
        <v>312765</v>
      </c>
      <c r="C5" s="6">
        <v>9146</v>
      </c>
      <c r="D5" s="6">
        <v>0</v>
      </c>
      <c r="E5" s="6">
        <v>0</v>
      </c>
      <c r="F5" s="6">
        <v>0</v>
      </c>
      <c r="G5" s="6">
        <v>0</v>
      </c>
    </row>
    <row r="6" spans="1:7" x14ac:dyDescent="0.35">
      <c r="A6" s="4" t="s">
        <v>11</v>
      </c>
      <c r="B6" s="5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x14ac:dyDescent="0.35">
      <c r="A7" s="4" t="s">
        <v>12</v>
      </c>
      <c r="B7" s="5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x14ac:dyDescent="0.35">
      <c r="A8" s="4" t="s">
        <v>13</v>
      </c>
      <c r="B8" s="5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x14ac:dyDescent="0.35">
      <c r="A9" s="4" t="s">
        <v>14</v>
      </c>
      <c r="B9" s="5">
        <v>1510</v>
      </c>
      <c r="C9" s="6">
        <v>850</v>
      </c>
      <c r="D9" s="6">
        <v>0</v>
      </c>
      <c r="E9" s="6">
        <v>0</v>
      </c>
      <c r="F9" s="6">
        <v>0</v>
      </c>
      <c r="G9" s="6">
        <v>0</v>
      </c>
    </row>
    <row r="10" spans="1:7" x14ac:dyDescent="0.35">
      <c r="A10" s="4" t="s">
        <v>15</v>
      </c>
      <c r="B10" s="5">
        <v>797780</v>
      </c>
      <c r="C10" s="6">
        <v>3266</v>
      </c>
      <c r="D10" s="6">
        <v>6847</v>
      </c>
      <c r="E10" s="6">
        <v>0</v>
      </c>
      <c r="F10" s="6">
        <v>0</v>
      </c>
      <c r="G10" s="6">
        <v>51415</v>
      </c>
    </row>
    <row r="11" spans="1:7" x14ac:dyDescent="0.35">
      <c r="A11" s="4" t="s">
        <v>16</v>
      </c>
      <c r="B11" s="5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 x14ac:dyDescent="0.35">
      <c r="A12" s="4" t="s">
        <v>17</v>
      </c>
      <c r="B12" s="5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 x14ac:dyDescent="0.35">
      <c r="A13" s="4" t="s">
        <v>18</v>
      </c>
      <c r="B13" s="5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35">
      <c r="A14" s="4" t="s">
        <v>19</v>
      </c>
      <c r="B14" s="5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 x14ac:dyDescent="0.35">
      <c r="A15" s="4" t="s">
        <v>20</v>
      </c>
      <c r="B15" s="5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 x14ac:dyDescent="0.35">
      <c r="A16" s="4" t="s">
        <v>21</v>
      </c>
      <c r="B16" s="5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 x14ac:dyDescent="0.35">
      <c r="A17" s="4" t="s">
        <v>22</v>
      </c>
      <c r="B17" s="5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35">
      <c r="A18" s="4" t="s">
        <v>23</v>
      </c>
      <c r="B18" s="5">
        <v>1167784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1:7" x14ac:dyDescent="0.35">
      <c r="A19" s="4" t="s">
        <v>24</v>
      </c>
      <c r="B19" s="5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</row>
    <row r="20" spans="1:7" x14ac:dyDescent="0.35">
      <c r="A20" s="4" t="s">
        <v>25</v>
      </c>
      <c r="B20" s="5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</row>
    <row r="21" spans="1:7" x14ac:dyDescent="0.35">
      <c r="A21" s="4" t="s">
        <v>26</v>
      </c>
      <c r="B21" s="5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</row>
    <row r="22" spans="1:7" x14ac:dyDescent="0.35">
      <c r="A22" s="4" t="s">
        <v>27</v>
      </c>
      <c r="B22" s="5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</row>
    <row r="23" spans="1:7" x14ac:dyDescent="0.35">
      <c r="A23" s="4" t="s">
        <v>28</v>
      </c>
      <c r="B23" s="5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</row>
    <row r="24" spans="1:7" x14ac:dyDescent="0.35">
      <c r="A24" s="4" t="s">
        <v>29</v>
      </c>
      <c r="B24" s="5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</row>
    <row r="25" spans="1:7" x14ac:dyDescent="0.35">
      <c r="A25" s="4" t="s">
        <v>30</v>
      </c>
      <c r="B25" s="5">
        <v>22144239</v>
      </c>
      <c r="C25" s="6">
        <v>5950000</v>
      </c>
      <c r="D25" s="6">
        <v>0</v>
      </c>
      <c r="E25" s="6">
        <v>2633793</v>
      </c>
      <c r="F25" s="6">
        <v>0</v>
      </c>
      <c r="G25" s="6">
        <v>72530</v>
      </c>
    </row>
    <row r="26" spans="1:7" x14ac:dyDescent="0.35">
      <c r="A26" s="4" t="s">
        <v>31</v>
      </c>
      <c r="B26" s="5">
        <v>0</v>
      </c>
      <c r="C26" s="6">
        <v>1307400</v>
      </c>
      <c r="D26" s="6">
        <v>0</v>
      </c>
      <c r="E26" s="6">
        <v>0</v>
      </c>
      <c r="F26" s="6">
        <v>0</v>
      </c>
      <c r="G26" s="6">
        <v>0</v>
      </c>
    </row>
    <row r="27" spans="1:7" x14ac:dyDescent="0.35">
      <c r="A27" s="4" t="s">
        <v>32</v>
      </c>
      <c r="B27" s="5">
        <v>1687766</v>
      </c>
      <c r="C27" s="6">
        <v>0</v>
      </c>
      <c r="D27" s="6">
        <v>0</v>
      </c>
      <c r="E27" s="6">
        <v>0</v>
      </c>
      <c r="F27" s="6">
        <v>0</v>
      </c>
      <c r="G27" s="6">
        <v>99619</v>
      </c>
    </row>
    <row r="28" spans="1:7" x14ac:dyDescent="0.35">
      <c r="A28" s="4" t="s">
        <v>33</v>
      </c>
      <c r="B28" s="5">
        <v>694072</v>
      </c>
      <c r="C28" s="6">
        <v>0</v>
      </c>
      <c r="D28" s="6">
        <v>26179</v>
      </c>
      <c r="E28" s="6">
        <v>0</v>
      </c>
      <c r="F28" s="6">
        <v>0</v>
      </c>
      <c r="G28" s="6">
        <v>0</v>
      </c>
    </row>
    <row r="29" spans="1:7" x14ac:dyDescent="0.35">
      <c r="A29" s="4" t="s">
        <v>34</v>
      </c>
      <c r="B29" s="5">
        <v>168000</v>
      </c>
      <c r="C29" s="6">
        <v>9500</v>
      </c>
      <c r="D29" s="6">
        <v>0</v>
      </c>
      <c r="E29" s="6">
        <v>0</v>
      </c>
      <c r="F29" s="6">
        <v>0</v>
      </c>
      <c r="G29" s="6">
        <v>0</v>
      </c>
    </row>
    <row r="30" spans="1:7" x14ac:dyDescent="0.35">
      <c r="A30" s="4" t="s">
        <v>35</v>
      </c>
      <c r="B30" s="5">
        <v>0</v>
      </c>
      <c r="C30" s="6">
        <v>52100</v>
      </c>
      <c r="D30" s="6">
        <v>0</v>
      </c>
      <c r="E30" s="6">
        <v>0</v>
      </c>
      <c r="F30" s="6">
        <v>0</v>
      </c>
      <c r="G30" s="6">
        <v>0</v>
      </c>
    </row>
    <row r="31" spans="1:7" x14ac:dyDescent="0.35">
      <c r="A31" s="4" t="s">
        <v>36</v>
      </c>
      <c r="B31" s="5">
        <v>41023</v>
      </c>
      <c r="C31" s="6">
        <v>261204</v>
      </c>
      <c r="D31" s="6">
        <v>0</v>
      </c>
      <c r="E31" s="6">
        <v>659800</v>
      </c>
      <c r="F31" s="6">
        <v>27145</v>
      </c>
      <c r="G31" s="6">
        <v>0</v>
      </c>
    </row>
    <row r="32" spans="1:7" x14ac:dyDescent="0.35">
      <c r="A32" s="4" t="s">
        <v>37</v>
      </c>
      <c r="B32" s="5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</row>
    <row r="33" spans="1:7" x14ac:dyDescent="0.35">
      <c r="A33" s="4" t="s">
        <v>38</v>
      </c>
      <c r="B33" s="5">
        <v>21398753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</row>
    <row r="34" spans="1:7" x14ac:dyDescent="0.35">
      <c r="A34" s="4" t="s">
        <v>39</v>
      </c>
      <c r="B34" s="5">
        <v>366567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</row>
    <row r="35" spans="1:7" x14ac:dyDescent="0.35">
      <c r="A35" s="4" t="s">
        <v>40</v>
      </c>
      <c r="B35" s="5">
        <v>1105</v>
      </c>
      <c r="C35" s="6">
        <v>37907</v>
      </c>
      <c r="D35" s="6">
        <v>52173</v>
      </c>
      <c r="E35" s="6">
        <v>0</v>
      </c>
      <c r="F35" s="6">
        <v>0</v>
      </c>
      <c r="G35" s="6">
        <v>27053</v>
      </c>
    </row>
    <row r="36" spans="1:7" x14ac:dyDescent="0.35">
      <c r="A36" s="4" t="s">
        <v>41</v>
      </c>
      <c r="B36" s="5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35">
      <c r="A37" s="4" t="s">
        <v>42</v>
      </c>
      <c r="B37" s="5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</row>
    <row r="38" spans="1:7" x14ac:dyDescent="0.35">
      <c r="A38" s="4" t="s">
        <v>43</v>
      </c>
      <c r="B38" s="5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</row>
    <row r="39" spans="1:7" x14ac:dyDescent="0.35">
      <c r="A39" s="4" t="s">
        <v>44</v>
      </c>
      <c r="B39" s="5">
        <v>474100</v>
      </c>
      <c r="C39" s="6">
        <v>1025000</v>
      </c>
      <c r="D39" s="6">
        <v>0</v>
      </c>
      <c r="E39" s="6">
        <v>0</v>
      </c>
      <c r="F39" s="6">
        <v>0</v>
      </c>
      <c r="G39" s="6">
        <v>0</v>
      </c>
    </row>
    <row r="40" spans="1:7" x14ac:dyDescent="0.35">
      <c r="A40" s="4" t="s">
        <v>45</v>
      </c>
      <c r="B40" s="5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</row>
    <row r="41" spans="1:7" x14ac:dyDescent="0.35">
      <c r="A41" s="4" t="s">
        <v>46</v>
      </c>
      <c r="B41" s="5">
        <v>22672</v>
      </c>
      <c r="C41" s="6">
        <v>0</v>
      </c>
      <c r="D41" s="6">
        <v>0</v>
      </c>
      <c r="E41" s="6">
        <v>0</v>
      </c>
      <c r="F41" s="6">
        <v>15914</v>
      </c>
      <c r="G41" s="6">
        <v>7132</v>
      </c>
    </row>
    <row r="42" spans="1:7" x14ac:dyDescent="0.35">
      <c r="A42" s="4" t="s">
        <v>47</v>
      </c>
      <c r="B42" s="5">
        <v>11304255</v>
      </c>
      <c r="C42" s="6">
        <v>29519</v>
      </c>
      <c r="D42" s="6">
        <v>0</v>
      </c>
      <c r="E42" s="6">
        <v>0</v>
      </c>
      <c r="F42" s="6">
        <v>0</v>
      </c>
      <c r="G42" s="6">
        <v>0</v>
      </c>
    </row>
    <row r="43" spans="1:7" x14ac:dyDescent="0.35">
      <c r="A43" s="4" t="s">
        <v>48</v>
      </c>
      <c r="B43" s="5">
        <v>1500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</row>
    <row r="44" spans="1:7" x14ac:dyDescent="0.35">
      <c r="A44" s="4" t="s">
        <v>49</v>
      </c>
      <c r="B44" s="5">
        <v>1283061</v>
      </c>
      <c r="C44" s="6">
        <v>5082</v>
      </c>
      <c r="D44" s="6">
        <v>0</v>
      </c>
      <c r="E44" s="6">
        <v>0</v>
      </c>
      <c r="F44" s="6">
        <v>0</v>
      </c>
      <c r="G44" s="6">
        <v>0</v>
      </c>
    </row>
    <row r="45" spans="1:7" x14ac:dyDescent="0.35">
      <c r="A45" s="4" t="s">
        <v>50</v>
      </c>
      <c r="B45" s="5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</row>
    <row r="46" spans="1:7" x14ac:dyDescent="0.35">
      <c r="A46" s="4" t="s">
        <v>51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35">
      <c r="A47" s="4" t="s">
        <v>52</v>
      </c>
      <c r="B47" s="5">
        <v>8149625</v>
      </c>
      <c r="C47" s="6">
        <v>1329000</v>
      </c>
      <c r="D47" s="6">
        <v>0</v>
      </c>
      <c r="E47" s="6">
        <v>4376708</v>
      </c>
      <c r="F47" s="6">
        <v>0</v>
      </c>
      <c r="G47" s="6">
        <v>6131</v>
      </c>
    </row>
    <row r="48" spans="1:7" x14ac:dyDescent="0.35">
      <c r="A48" s="4" t="s">
        <v>53</v>
      </c>
      <c r="B48" s="5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</row>
    <row r="49" spans="1:7" x14ac:dyDescent="0.35">
      <c r="A49" s="4" t="s">
        <v>54</v>
      </c>
      <c r="B49" s="5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</row>
    <row r="50" spans="1:7" x14ac:dyDescent="0.35">
      <c r="A50" s="4" t="s">
        <v>55</v>
      </c>
      <c r="B50" s="5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</row>
    <row r="51" spans="1:7" x14ac:dyDescent="0.35">
      <c r="A51" s="4" t="s">
        <v>56</v>
      </c>
      <c r="B51" s="5">
        <v>177400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</row>
    <row r="52" spans="1:7" x14ac:dyDescent="0.35">
      <c r="A52" s="4" t="s">
        <v>57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</row>
    <row r="53" spans="1:7" x14ac:dyDescent="0.35">
      <c r="A53" s="4" t="s">
        <v>58</v>
      </c>
      <c r="B53" s="5">
        <v>0</v>
      </c>
      <c r="C53" s="6">
        <v>150000</v>
      </c>
      <c r="D53" s="6">
        <v>0</v>
      </c>
      <c r="E53" s="6">
        <v>0</v>
      </c>
      <c r="F53" s="6">
        <v>0</v>
      </c>
      <c r="G53" s="6">
        <v>0</v>
      </c>
    </row>
    <row r="54" spans="1:7" x14ac:dyDescent="0.35">
      <c r="A54" s="4" t="s">
        <v>59</v>
      </c>
      <c r="B54" s="5">
        <v>10</v>
      </c>
      <c r="C54" s="6">
        <v>0</v>
      </c>
      <c r="D54" s="6">
        <v>0</v>
      </c>
      <c r="E54" s="6">
        <v>0</v>
      </c>
      <c r="F54" s="6">
        <v>29763</v>
      </c>
      <c r="G54" s="6">
        <v>0</v>
      </c>
    </row>
    <row r="55" spans="1:7" x14ac:dyDescent="0.35">
      <c r="A55" s="4" t="s">
        <v>60</v>
      </c>
      <c r="B55" s="5">
        <v>676802</v>
      </c>
      <c r="C55" s="6">
        <v>153900</v>
      </c>
      <c r="D55" s="6">
        <v>23663</v>
      </c>
      <c r="E55" s="6">
        <v>0</v>
      </c>
      <c r="F55" s="6">
        <v>0</v>
      </c>
      <c r="G55" s="6">
        <v>86987</v>
      </c>
    </row>
    <row r="56" spans="1:7" x14ac:dyDescent="0.35">
      <c r="A56" s="4" t="s">
        <v>61</v>
      </c>
      <c r="B56" s="5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</row>
    <row r="57" spans="1:7" x14ac:dyDescent="0.35">
      <c r="A57" s="4" t="s">
        <v>62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v>173666</v>
      </c>
    </row>
    <row r="58" spans="1:7" x14ac:dyDescent="0.35">
      <c r="A58" s="4" t="s">
        <v>63</v>
      </c>
      <c r="B58" s="5">
        <v>101017</v>
      </c>
      <c r="C58" s="6">
        <v>362998</v>
      </c>
      <c r="D58" s="6">
        <v>64069</v>
      </c>
      <c r="E58" s="6">
        <v>0</v>
      </c>
      <c r="F58" s="6">
        <v>55631</v>
      </c>
      <c r="G58" s="6">
        <v>32001</v>
      </c>
    </row>
    <row r="59" spans="1:7" x14ac:dyDescent="0.35">
      <c r="A59" s="4" t="s">
        <v>64</v>
      </c>
      <c r="B59" s="5">
        <v>0</v>
      </c>
      <c r="C59" s="6">
        <v>121200</v>
      </c>
      <c r="D59" s="6">
        <v>0</v>
      </c>
      <c r="E59" s="6">
        <v>0</v>
      </c>
      <c r="F59" s="6">
        <v>0</v>
      </c>
      <c r="G59" s="6">
        <v>92404</v>
      </c>
    </row>
    <row r="60" spans="1:7" x14ac:dyDescent="0.35">
      <c r="A60" s="4" t="s">
        <v>65</v>
      </c>
      <c r="B60" s="5">
        <v>1114710</v>
      </c>
      <c r="C60" s="6">
        <v>670234</v>
      </c>
      <c r="D60" s="6">
        <v>0</v>
      </c>
      <c r="E60" s="6">
        <v>2438417</v>
      </c>
      <c r="F60" s="6">
        <v>0</v>
      </c>
      <c r="G60" s="6">
        <v>98117</v>
      </c>
    </row>
    <row r="61" spans="1:7" x14ac:dyDescent="0.35">
      <c r="A61" s="4" t="s">
        <v>66</v>
      </c>
      <c r="B61" s="5">
        <v>481700</v>
      </c>
      <c r="C61" s="6">
        <v>0</v>
      </c>
      <c r="D61" s="6">
        <v>0</v>
      </c>
      <c r="E61" s="6">
        <v>13419</v>
      </c>
      <c r="F61" s="6">
        <v>0</v>
      </c>
      <c r="G61" s="6">
        <v>11490</v>
      </c>
    </row>
    <row r="62" spans="1:7" x14ac:dyDescent="0.35">
      <c r="A62" s="4" t="s">
        <v>67</v>
      </c>
      <c r="B62" s="5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</row>
    <row r="63" spans="1:7" x14ac:dyDescent="0.35">
      <c r="A63" s="4" t="s">
        <v>68</v>
      </c>
      <c r="B63" s="5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</row>
    <row r="64" spans="1:7" x14ac:dyDescent="0.35">
      <c r="A64" s="4" t="s">
        <v>69</v>
      </c>
      <c r="B64" s="5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</row>
    <row r="65" spans="1:7" x14ac:dyDescent="0.35">
      <c r="A65" s="4" t="s">
        <v>70</v>
      </c>
      <c r="B65" s="5">
        <v>216601</v>
      </c>
      <c r="C65" s="6">
        <v>62000</v>
      </c>
      <c r="D65" s="6">
        <v>0</v>
      </c>
      <c r="E65" s="6">
        <v>0</v>
      </c>
      <c r="F65" s="6">
        <v>0</v>
      </c>
      <c r="G65" s="6">
        <v>0</v>
      </c>
    </row>
    <row r="66" spans="1:7" x14ac:dyDescent="0.35">
      <c r="A66" s="4" t="s">
        <v>71</v>
      </c>
      <c r="B66" s="5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</row>
    <row r="67" spans="1:7" x14ac:dyDescent="0.35">
      <c r="A67" s="4" t="s">
        <v>72</v>
      </c>
      <c r="B67" s="5">
        <v>1610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</row>
    <row r="68" spans="1:7" x14ac:dyDescent="0.35">
      <c r="A68" s="4" t="s">
        <v>73</v>
      </c>
      <c r="B68" s="5">
        <v>311230</v>
      </c>
      <c r="C68" s="6">
        <v>0</v>
      </c>
      <c r="D68" s="6">
        <v>0</v>
      </c>
      <c r="E68" s="6">
        <v>0</v>
      </c>
      <c r="F68" s="6">
        <v>0</v>
      </c>
      <c r="G68" s="6">
        <v>135283</v>
      </c>
    </row>
    <row r="69" spans="1:7" x14ac:dyDescent="0.35">
      <c r="A69" s="4" t="s">
        <v>74</v>
      </c>
      <c r="B69" s="5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</row>
    <row r="70" spans="1:7" x14ac:dyDescent="0.35">
      <c r="A70" s="4" t="s">
        <v>75</v>
      </c>
      <c r="B70" s="5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</row>
    <row r="71" spans="1:7" x14ac:dyDescent="0.35">
      <c r="A71" s="4" t="s">
        <v>76</v>
      </c>
      <c r="B71" s="5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</row>
    <row r="72" spans="1:7" x14ac:dyDescent="0.35">
      <c r="A72" s="4" t="s">
        <v>77</v>
      </c>
      <c r="B72" s="5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</row>
    <row r="73" spans="1:7" x14ac:dyDescent="0.35">
      <c r="A73" s="4" t="s">
        <v>78</v>
      </c>
      <c r="B73" s="5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</row>
    <row r="74" spans="1:7" x14ac:dyDescent="0.35">
      <c r="A74" s="4" t="s">
        <v>79</v>
      </c>
      <c r="B74" s="5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</row>
    <row r="75" spans="1:7" x14ac:dyDescent="0.35">
      <c r="A75" s="4" t="s">
        <v>80</v>
      </c>
      <c r="B75" s="5">
        <v>90427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</row>
    <row r="76" spans="1:7" x14ac:dyDescent="0.35">
      <c r="A76" s="4" t="s">
        <v>81</v>
      </c>
      <c r="B76" s="5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</row>
    <row r="77" spans="1:7" x14ac:dyDescent="0.35">
      <c r="A77" s="4" t="s">
        <v>82</v>
      </c>
      <c r="B77" s="5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</row>
    <row r="78" spans="1:7" x14ac:dyDescent="0.35">
      <c r="A78" s="4" t="s">
        <v>83</v>
      </c>
      <c r="B78" s="5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</row>
    <row r="79" spans="1:7" x14ac:dyDescent="0.35">
      <c r="A79" s="4" t="s">
        <v>84</v>
      </c>
      <c r="B79" s="5">
        <v>265764</v>
      </c>
      <c r="C79" s="6">
        <v>203000</v>
      </c>
      <c r="D79" s="6">
        <v>22471</v>
      </c>
      <c r="E79" s="6">
        <v>53500</v>
      </c>
      <c r="F79" s="6">
        <v>0</v>
      </c>
      <c r="G79" s="6">
        <v>43606</v>
      </c>
    </row>
    <row r="80" spans="1:7" x14ac:dyDescent="0.35">
      <c r="A80" s="4" t="s">
        <v>85</v>
      </c>
      <c r="B80" s="5">
        <v>1247541</v>
      </c>
      <c r="C80" s="6">
        <v>0</v>
      </c>
      <c r="D80" s="6">
        <v>47035</v>
      </c>
      <c r="E80" s="6">
        <v>0</v>
      </c>
      <c r="F80" s="6">
        <v>0</v>
      </c>
      <c r="G80" s="6">
        <v>31057</v>
      </c>
    </row>
    <row r="81" spans="1:7" x14ac:dyDescent="0.35">
      <c r="A81" s="4" t="s">
        <v>86</v>
      </c>
      <c r="B81" s="5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</row>
    <row r="82" spans="1:7" x14ac:dyDescent="0.35">
      <c r="A82" s="4" t="s">
        <v>87</v>
      </c>
      <c r="B82" s="5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</row>
    <row r="83" spans="1:7" x14ac:dyDescent="0.35">
      <c r="A83" s="4" t="s">
        <v>88</v>
      </c>
      <c r="B83" s="5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</row>
    <row r="84" spans="1:7" x14ac:dyDescent="0.35">
      <c r="A84" s="4" t="s">
        <v>89</v>
      </c>
      <c r="B84" s="5">
        <v>43000</v>
      </c>
      <c r="C84" s="6">
        <v>0</v>
      </c>
      <c r="D84" s="6">
        <v>0</v>
      </c>
      <c r="E84" s="6">
        <v>0</v>
      </c>
      <c r="F84" s="6">
        <v>0</v>
      </c>
      <c r="G84" s="6">
        <v>136728</v>
      </c>
    </row>
    <row r="85" spans="1:7" x14ac:dyDescent="0.35">
      <c r="A85" s="4" t="s">
        <v>90</v>
      </c>
      <c r="B85" s="5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</row>
    <row r="86" spans="1:7" x14ac:dyDescent="0.35">
      <c r="A86" s="4" t="s">
        <v>91</v>
      </c>
      <c r="B86" s="5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</row>
    <row r="87" spans="1:7" x14ac:dyDescent="0.35">
      <c r="A87" s="4" t="s">
        <v>92</v>
      </c>
      <c r="B87" s="5">
        <v>18210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</row>
    <row r="88" spans="1:7" x14ac:dyDescent="0.35">
      <c r="A88" s="4" t="s">
        <v>93</v>
      </c>
      <c r="B88" s="5">
        <v>34000</v>
      </c>
      <c r="C88" s="6">
        <v>8050</v>
      </c>
      <c r="D88" s="6">
        <v>0</v>
      </c>
      <c r="E88" s="6">
        <v>0</v>
      </c>
      <c r="F88" s="6">
        <v>0</v>
      </c>
      <c r="G88" s="6">
        <v>44595</v>
      </c>
    </row>
    <row r="89" spans="1:7" x14ac:dyDescent="0.35">
      <c r="A89" s="4" t="s">
        <v>94</v>
      </c>
      <c r="B89" s="5">
        <v>30514</v>
      </c>
      <c r="C89" s="6">
        <v>0</v>
      </c>
      <c r="D89" s="6">
        <v>0</v>
      </c>
      <c r="E89" s="6">
        <v>0</v>
      </c>
      <c r="F89" s="6">
        <v>0</v>
      </c>
      <c r="G89" s="6">
        <v>29873</v>
      </c>
    </row>
    <row r="90" spans="1:7" x14ac:dyDescent="0.35">
      <c r="A90" s="4" t="s">
        <v>95</v>
      </c>
      <c r="B90" s="5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</row>
    <row r="91" spans="1:7" x14ac:dyDescent="0.35">
      <c r="A91" s="4" t="s">
        <v>96</v>
      </c>
      <c r="B91" s="5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</row>
    <row r="92" spans="1:7" x14ac:dyDescent="0.35">
      <c r="A92" s="4" t="s">
        <v>97</v>
      </c>
      <c r="B92" s="5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</row>
    <row r="93" spans="1:7" x14ac:dyDescent="0.35">
      <c r="A93" s="4" t="s">
        <v>98</v>
      </c>
      <c r="B93" s="5">
        <v>49862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</row>
    <row r="94" spans="1:7" x14ac:dyDescent="0.35">
      <c r="A94" s="4" t="s">
        <v>99</v>
      </c>
      <c r="B94" s="5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</row>
    <row r="95" spans="1:7" x14ac:dyDescent="0.35">
      <c r="A95" s="4" t="s">
        <v>100</v>
      </c>
      <c r="B95" s="5">
        <v>17412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</row>
    <row r="96" spans="1:7" x14ac:dyDescent="0.35">
      <c r="A96" s="4" t="s">
        <v>101</v>
      </c>
      <c r="B96" s="5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</row>
    <row r="97" spans="1:7" x14ac:dyDescent="0.35">
      <c r="A97" s="4" t="s">
        <v>102</v>
      </c>
      <c r="B97" s="5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</row>
    <row r="98" spans="1:7" x14ac:dyDescent="0.35">
      <c r="A98" s="4" t="s">
        <v>103</v>
      </c>
      <c r="B98" s="5">
        <v>1521295</v>
      </c>
      <c r="C98" s="6">
        <v>5735000</v>
      </c>
      <c r="D98" s="6">
        <v>0</v>
      </c>
      <c r="E98" s="6">
        <v>0</v>
      </c>
      <c r="F98" s="6">
        <v>0</v>
      </c>
      <c r="G98" s="6">
        <v>0</v>
      </c>
    </row>
    <row r="99" spans="1:7" x14ac:dyDescent="0.35">
      <c r="A99" s="4" t="s">
        <v>104</v>
      </c>
      <c r="B99" s="5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</row>
    <row r="100" spans="1:7" x14ac:dyDescent="0.35">
      <c r="A100" s="4" t="s">
        <v>105</v>
      </c>
      <c r="B100" s="5">
        <v>101</v>
      </c>
      <c r="C100" s="6">
        <v>0</v>
      </c>
      <c r="D100" s="6">
        <v>0</v>
      </c>
      <c r="E100" s="6">
        <v>0</v>
      </c>
      <c r="F100" s="6">
        <v>109312</v>
      </c>
      <c r="G100" s="6">
        <v>0</v>
      </c>
    </row>
    <row r="101" spans="1:7" x14ac:dyDescent="0.35">
      <c r="A101" s="4" t="s">
        <v>106</v>
      </c>
      <c r="B101" s="5">
        <v>268546</v>
      </c>
      <c r="C101" s="6">
        <v>335931</v>
      </c>
      <c r="D101" s="6">
        <v>3970</v>
      </c>
      <c r="E101" s="6">
        <v>0</v>
      </c>
      <c r="F101" s="6">
        <v>17740</v>
      </c>
      <c r="G101" s="6">
        <v>0</v>
      </c>
    </row>
    <row r="102" spans="1:7" x14ac:dyDescent="0.35">
      <c r="A102" s="4" t="s">
        <v>107</v>
      </c>
      <c r="B102" s="5">
        <v>342</v>
      </c>
      <c r="C102" s="6">
        <v>875</v>
      </c>
      <c r="D102" s="6">
        <v>8491</v>
      </c>
      <c r="E102" s="6">
        <v>0</v>
      </c>
      <c r="F102" s="6">
        <v>7831</v>
      </c>
      <c r="G102" s="6">
        <v>6790</v>
      </c>
    </row>
    <row r="103" spans="1:7" x14ac:dyDescent="0.35">
      <c r="A103" s="4" t="s">
        <v>108</v>
      </c>
      <c r="B103" s="5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</row>
    <row r="104" spans="1:7" x14ac:dyDescent="0.35">
      <c r="A104" s="4" t="s">
        <v>109</v>
      </c>
      <c r="B104" s="5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</row>
    <row r="105" spans="1:7" x14ac:dyDescent="0.35">
      <c r="A105" s="4" t="s">
        <v>110</v>
      </c>
      <c r="B105" s="5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</row>
    <row r="106" spans="1:7" x14ac:dyDescent="0.35">
      <c r="A106" s="4" t="s">
        <v>111</v>
      </c>
      <c r="B106" s="5">
        <v>634163</v>
      </c>
      <c r="C106" s="6">
        <v>8426</v>
      </c>
      <c r="D106" s="6">
        <v>0</v>
      </c>
      <c r="E106" s="6">
        <v>0</v>
      </c>
      <c r="F106" s="6">
        <v>30091</v>
      </c>
      <c r="G106" s="6">
        <v>0</v>
      </c>
    </row>
    <row r="107" spans="1:7" x14ac:dyDescent="0.35">
      <c r="A107" s="4" t="s">
        <v>112</v>
      </c>
      <c r="B107" s="5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</row>
    <row r="108" spans="1:7" x14ac:dyDescent="0.35">
      <c r="A108" s="4" t="s">
        <v>113</v>
      </c>
      <c r="B108" s="5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</row>
    <row r="109" spans="1:7" x14ac:dyDescent="0.35">
      <c r="A109" s="4" t="s">
        <v>114</v>
      </c>
      <c r="B109" s="5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</row>
    <row r="110" spans="1:7" x14ac:dyDescent="0.35">
      <c r="A110" s="4" t="s">
        <v>115</v>
      </c>
      <c r="B110" s="5">
        <v>254133</v>
      </c>
      <c r="C110" s="6">
        <v>164200</v>
      </c>
      <c r="D110" s="6">
        <v>0</v>
      </c>
      <c r="E110" s="6">
        <v>0</v>
      </c>
      <c r="F110" s="6">
        <v>0</v>
      </c>
      <c r="G110" s="6">
        <v>0</v>
      </c>
    </row>
    <row r="111" spans="1:7" x14ac:dyDescent="0.35">
      <c r="A111" s="4" t="s">
        <v>116</v>
      </c>
      <c r="B111" s="5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</row>
    <row r="112" spans="1:7" x14ac:dyDescent="0.35">
      <c r="A112" s="4" t="s">
        <v>117</v>
      </c>
      <c r="B112" s="5">
        <v>164746</v>
      </c>
      <c r="C112" s="6">
        <v>0</v>
      </c>
      <c r="D112" s="6">
        <v>0</v>
      </c>
      <c r="E112" s="6">
        <v>0</v>
      </c>
      <c r="F112" s="6">
        <v>15086</v>
      </c>
      <c r="G112" s="6">
        <v>9079</v>
      </c>
    </row>
    <row r="113" spans="1:7" x14ac:dyDescent="0.35">
      <c r="A113" s="4" t="s">
        <v>118</v>
      </c>
      <c r="B113" s="5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</row>
    <row r="114" spans="1:7" x14ac:dyDescent="0.35">
      <c r="A114" s="4" t="s">
        <v>119</v>
      </c>
      <c r="B114" s="5">
        <v>1800040</v>
      </c>
      <c r="C114" s="6">
        <v>0</v>
      </c>
      <c r="D114" s="6">
        <v>0</v>
      </c>
      <c r="E114" s="6">
        <v>0</v>
      </c>
      <c r="F114" s="6">
        <v>0</v>
      </c>
      <c r="G114" s="6">
        <v>35201</v>
      </c>
    </row>
    <row r="115" spans="1:7" x14ac:dyDescent="0.35">
      <c r="A115" s="4" t="s">
        <v>120</v>
      </c>
      <c r="B115" s="5">
        <v>464495</v>
      </c>
      <c r="C115" s="6">
        <v>25822</v>
      </c>
      <c r="D115" s="6">
        <v>0</v>
      </c>
      <c r="E115" s="6">
        <v>0</v>
      </c>
      <c r="F115" s="6">
        <v>0</v>
      </c>
      <c r="G115" s="6">
        <v>0</v>
      </c>
    </row>
    <row r="116" spans="1:7" x14ac:dyDescent="0.35">
      <c r="A116" s="4" t="s">
        <v>121</v>
      </c>
      <c r="B116" s="5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</row>
    <row r="117" spans="1:7" x14ac:dyDescent="0.35">
      <c r="A117" s="4" t="s">
        <v>122</v>
      </c>
      <c r="B117" s="5">
        <v>1872445</v>
      </c>
      <c r="C117" s="6">
        <v>4551400</v>
      </c>
      <c r="D117" s="6">
        <v>0</v>
      </c>
      <c r="E117" s="6">
        <v>0</v>
      </c>
      <c r="F117" s="6">
        <v>0</v>
      </c>
      <c r="G117" s="6">
        <v>0</v>
      </c>
    </row>
    <row r="118" spans="1:7" x14ac:dyDescent="0.35">
      <c r="A118" s="4" t="s">
        <v>123</v>
      </c>
      <c r="B118" s="5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</row>
    <row r="119" spans="1:7" x14ac:dyDescent="0.35">
      <c r="A119" s="4" t="s">
        <v>124</v>
      </c>
      <c r="B119" s="5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</row>
    <row r="120" spans="1:7" x14ac:dyDescent="0.35">
      <c r="A120" s="4" t="s">
        <v>125</v>
      </c>
      <c r="B120" s="5">
        <v>15774185</v>
      </c>
      <c r="C120" s="6">
        <v>6120018</v>
      </c>
      <c r="D120" s="6">
        <v>0</v>
      </c>
      <c r="E120" s="6">
        <v>4380621</v>
      </c>
      <c r="F120" s="6">
        <v>0</v>
      </c>
      <c r="G120" s="6">
        <v>0</v>
      </c>
    </row>
    <row r="121" spans="1:7" x14ac:dyDescent="0.35">
      <c r="A121" s="4" t="s">
        <v>126</v>
      </c>
      <c r="B121" s="5">
        <v>1148200</v>
      </c>
      <c r="C121" s="6">
        <v>0</v>
      </c>
      <c r="D121" s="6">
        <v>0</v>
      </c>
      <c r="E121" s="6">
        <v>0</v>
      </c>
      <c r="F121" s="6">
        <v>0</v>
      </c>
      <c r="G121" s="6">
        <v>55017</v>
      </c>
    </row>
    <row r="122" spans="1:7" x14ac:dyDescent="0.35">
      <c r="A122" s="4" t="s">
        <v>127</v>
      </c>
      <c r="B122" s="5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</row>
    <row r="123" spans="1:7" x14ac:dyDescent="0.35">
      <c r="A123" s="4" t="s">
        <v>128</v>
      </c>
      <c r="B123" s="5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</row>
    <row r="124" spans="1:7" x14ac:dyDescent="0.35">
      <c r="A124" s="4" t="s">
        <v>129</v>
      </c>
      <c r="B124" s="5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</row>
    <row r="125" spans="1:7" x14ac:dyDescent="0.35">
      <c r="A125" s="4" t="s">
        <v>130</v>
      </c>
      <c r="B125" s="5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</row>
    <row r="126" spans="1:7" x14ac:dyDescent="0.35">
      <c r="A126" s="4" t="s">
        <v>131</v>
      </c>
      <c r="B126" s="5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</row>
    <row r="127" spans="1:7" x14ac:dyDescent="0.35">
      <c r="A127" s="4" t="s">
        <v>132</v>
      </c>
      <c r="B127" s="5">
        <v>134130</v>
      </c>
      <c r="C127" s="6">
        <v>0</v>
      </c>
      <c r="D127" s="6">
        <v>42981</v>
      </c>
      <c r="E127" s="6">
        <v>0</v>
      </c>
      <c r="F127" s="6">
        <v>0</v>
      </c>
      <c r="G127" s="6">
        <v>7670</v>
      </c>
    </row>
    <row r="128" spans="1:7" x14ac:dyDescent="0.35">
      <c r="A128" s="4" t="s">
        <v>133</v>
      </c>
      <c r="B128" s="5">
        <v>117728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</row>
    <row r="129" spans="1:7" x14ac:dyDescent="0.35">
      <c r="A129" s="4" t="s">
        <v>134</v>
      </c>
      <c r="B129" s="5">
        <v>942200</v>
      </c>
      <c r="C129" s="6">
        <v>592300</v>
      </c>
      <c r="D129" s="6">
        <v>0</v>
      </c>
      <c r="E129" s="6">
        <v>0</v>
      </c>
      <c r="F129" s="6">
        <v>0</v>
      </c>
      <c r="G129" s="6">
        <v>0</v>
      </c>
    </row>
    <row r="130" spans="1:7" x14ac:dyDescent="0.35">
      <c r="A130" s="4" t="s">
        <v>135</v>
      </c>
      <c r="B130" s="5">
        <v>109400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</row>
    <row r="131" spans="1:7" x14ac:dyDescent="0.35">
      <c r="A131" s="4" t="s">
        <v>136</v>
      </c>
      <c r="B131" s="5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</row>
    <row r="132" spans="1:7" x14ac:dyDescent="0.35">
      <c r="A132" s="4" t="s">
        <v>137</v>
      </c>
      <c r="B132" s="5">
        <v>383394</v>
      </c>
      <c r="C132" s="6">
        <v>0</v>
      </c>
      <c r="D132" s="6">
        <v>0</v>
      </c>
      <c r="E132" s="6">
        <v>0</v>
      </c>
      <c r="F132" s="6">
        <v>0</v>
      </c>
      <c r="G132" s="6">
        <v>33637</v>
      </c>
    </row>
    <row r="133" spans="1:7" x14ac:dyDescent="0.35">
      <c r="A133" s="4" t="s">
        <v>138</v>
      </c>
      <c r="B133" s="5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</row>
    <row r="134" spans="1:7" x14ac:dyDescent="0.35">
      <c r="A134" s="4" t="s">
        <v>139</v>
      </c>
      <c r="B134" s="5">
        <v>0</v>
      </c>
      <c r="C134" s="6">
        <v>0</v>
      </c>
      <c r="D134" s="6">
        <v>0</v>
      </c>
      <c r="E134" s="6">
        <v>0</v>
      </c>
      <c r="F134" s="6">
        <v>0</v>
      </c>
      <c r="G134" s="6">
        <v>33637</v>
      </c>
    </row>
    <row r="135" spans="1:7" x14ac:dyDescent="0.35">
      <c r="A135" s="4" t="s">
        <v>140</v>
      </c>
      <c r="B135" s="5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</row>
    <row r="136" spans="1:7" x14ac:dyDescent="0.35">
      <c r="A136" s="4" t="s">
        <v>141</v>
      </c>
      <c r="B136" s="5">
        <v>1450990</v>
      </c>
      <c r="C136" s="6">
        <v>6736</v>
      </c>
      <c r="D136" s="6">
        <v>6936</v>
      </c>
      <c r="E136" s="6">
        <v>0</v>
      </c>
      <c r="F136" s="6">
        <v>0</v>
      </c>
      <c r="G136" s="6">
        <v>63592</v>
      </c>
    </row>
    <row r="137" spans="1:7" x14ac:dyDescent="0.35">
      <c r="A137" s="4" t="s">
        <v>142</v>
      </c>
      <c r="B137" s="5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</row>
    <row r="138" spans="1:7" x14ac:dyDescent="0.35">
      <c r="A138" s="7" t="s">
        <v>143</v>
      </c>
      <c r="B138" s="8">
        <v>103218764</v>
      </c>
      <c r="C138" s="9">
        <v>29433051</v>
      </c>
      <c r="D138" s="9">
        <v>304815</v>
      </c>
      <c r="E138" s="9">
        <v>14556258</v>
      </c>
      <c r="F138" s="9">
        <v>308513</v>
      </c>
      <c r="G138" s="9">
        <v>1445771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57A0-A54B-4DAE-8A07-FE5123215518}">
  <dimension ref="A1:G1393"/>
  <sheetViews>
    <sheetView topLeftCell="A2" workbookViewId="0">
      <selection activeCell="E8" sqref="E8"/>
    </sheetView>
  </sheetViews>
  <sheetFormatPr defaultRowHeight="14.5" x14ac:dyDescent="0.35"/>
  <cols>
    <col min="1" max="1" width="32.81640625" bestFit="1" customWidth="1"/>
    <col min="2" max="2" width="19.1796875" bestFit="1" customWidth="1"/>
    <col min="3" max="3" width="10.54296875" bestFit="1" customWidth="1"/>
    <col min="6" max="6" width="34.08984375" bestFit="1" customWidth="1"/>
    <col min="7" max="7" width="12.6328125" customWidth="1"/>
  </cols>
  <sheetData>
    <row r="1" spans="1:7" x14ac:dyDescent="0.35">
      <c r="A1" t="s">
        <v>3246</v>
      </c>
    </row>
    <row r="2" spans="1:7" ht="26" x14ac:dyDescent="0.35">
      <c r="F2" s="62" t="s">
        <v>144</v>
      </c>
      <c r="G2" s="10" t="s">
        <v>145</v>
      </c>
    </row>
    <row r="3" spans="1:7" x14ac:dyDescent="0.35">
      <c r="A3" t="s">
        <v>447</v>
      </c>
      <c r="B3" t="s">
        <v>450</v>
      </c>
      <c r="C3" t="s">
        <v>451</v>
      </c>
      <c r="F3" s="117" t="s">
        <v>159</v>
      </c>
      <c r="G3" t="str">
        <f>VLOOKUP(F3,$A5:$C1392,3,FALSE)</f>
        <v>108,642</v>
      </c>
    </row>
    <row r="4" spans="1:7" ht="26" x14ac:dyDescent="0.35">
      <c r="A4" t="s">
        <v>2483</v>
      </c>
      <c r="B4" t="s">
        <v>454</v>
      </c>
      <c r="C4" t="s">
        <v>2484</v>
      </c>
      <c r="F4" s="118" t="s">
        <v>161</v>
      </c>
      <c r="G4" t="e">
        <f t="shared" ref="G4:G67" si="0">VLOOKUP(F4,$A6:$C1393,3,FALSE)</f>
        <v>#N/A</v>
      </c>
    </row>
    <row r="5" spans="1:7" x14ac:dyDescent="0.35">
      <c r="B5" t="s">
        <v>456</v>
      </c>
      <c r="C5" t="s">
        <v>457</v>
      </c>
      <c r="F5" s="53" t="s">
        <v>3341</v>
      </c>
      <c r="G5" t="str">
        <f t="shared" si="0"/>
        <v>32,345</v>
      </c>
    </row>
    <row r="6" spans="1:7" x14ac:dyDescent="0.35">
      <c r="A6" t="s">
        <v>458</v>
      </c>
      <c r="B6" t="s">
        <v>461</v>
      </c>
      <c r="C6" t="s">
        <v>462</v>
      </c>
      <c r="F6" s="118" t="s">
        <v>9444</v>
      </c>
      <c r="G6" t="e">
        <f t="shared" si="0"/>
        <v>#N/A</v>
      </c>
    </row>
    <row r="7" spans="1:7" x14ac:dyDescent="0.35">
      <c r="A7" t="s">
        <v>2490</v>
      </c>
      <c r="B7" t="s">
        <v>3247</v>
      </c>
      <c r="C7" t="s">
        <v>3248</v>
      </c>
      <c r="F7" s="118" t="s">
        <v>167</v>
      </c>
      <c r="G7" t="e">
        <f t="shared" si="0"/>
        <v>#N/A</v>
      </c>
    </row>
    <row r="8" spans="1:7" x14ac:dyDescent="0.35">
      <c r="A8" t="s">
        <v>3249</v>
      </c>
      <c r="B8" t="s">
        <v>3250</v>
      </c>
      <c r="C8" t="s">
        <v>3251</v>
      </c>
      <c r="F8" s="119" t="s">
        <v>169</v>
      </c>
      <c r="G8" t="str">
        <f t="shared" si="0"/>
        <v>9,146</v>
      </c>
    </row>
    <row r="9" spans="1:7" x14ac:dyDescent="0.35">
      <c r="A9" t="s">
        <v>3252</v>
      </c>
      <c r="B9" t="s">
        <v>3253</v>
      </c>
      <c r="C9" t="s">
        <v>3254</v>
      </c>
      <c r="F9" s="118" t="s">
        <v>171</v>
      </c>
      <c r="G9" t="e">
        <f t="shared" si="0"/>
        <v>#N/A</v>
      </c>
    </row>
    <row r="10" spans="1:7" x14ac:dyDescent="0.35">
      <c r="A10" t="s">
        <v>463</v>
      </c>
      <c r="B10" t="s">
        <v>3255</v>
      </c>
      <c r="C10" t="s">
        <v>2916</v>
      </c>
      <c r="F10" s="79" t="s">
        <v>173</v>
      </c>
      <c r="G10" t="e">
        <f t="shared" si="0"/>
        <v>#N/A</v>
      </c>
    </row>
    <row r="11" spans="1:7" x14ac:dyDescent="0.35">
      <c r="A11" t="s">
        <v>3256</v>
      </c>
      <c r="B11" t="s">
        <v>3257</v>
      </c>
      <c r="C11" t="s">
        <v>3258</v>
      </c>
      <c r="F11" s="118" t="s">
        <v>175</v>
      </c>
      <c r="G11" t="e">
        <f t="shared" si="0"/>
        <v>#N/A</v>
      </c>
    </row>
    <row r="12" spans="1:7" x14ac:dyDescent="0.35">
      <c r="A12" t="s">
        <v>3259</v>
      </c>
      <c r="B12" t="s">
        <v>3260</v>
      </c>
      <c r="C12" t="s">
        <v>3261</v>
      </c>
      <c r="F12" s="118" t="s">
        <v>3425</v>
      </c>
      <c r="G12" t="str">
        <f t="shared" si="0"/>
        <v>850</v>
      </c>
    </row>
    <row r="13" spans="1:7" x14ac:dyDescent="0.35">
      <c r="A13" t="s">
        <v>468</v>
      </c>
      <c r="B13" t="s">
        <v>3262</v>
      </c>
      <c r="C13" t="s">
        <v>3263</v>
      </c>
      <c r="F13" s="56" t="s">
        <v>549</v>
      </c>
      <c r="G13" t="str">
        <f t="shared" si="0"/>
        <v>3,266</v>
      </c>
    </row>
    <row r="14" spans="1:7" x14ac:dyDescent="0.35">
      <c r="A14" t="s">
        <v>472</v>
      </c>
      <c r="B14" t="s">
        <v>3264</v>
      </c>
      <c r="C14" t="s">
        <v>3265</v>
      </c>
      <c r="F14" s="80" t="s">
        <v>179</v>
      </c>
      <c r="G14" t="e">
        <f t="shared" si="0"/>
        <v>#N/A</v>
      </c>
    </row>
    <row r="15" spans="1:7" x14ac:dyDescent="0.35">
      <c r="A15" t="s">
        <v>3266</v>
      </c>
      <c r="B15" t="s">
        <v>3267</v>
      </c>
      <c r="C15" t="s">
        <v>3268</v>
      </c>
      <c r="F15" s="79" t="s">
        <v>181</v>
      </c>
      <c r="G15" t="e">
        <f t="shared" si="0"/>
        <v>#N/A</v>
      </c>
    </row>
    <row r="16" spans="1:7" x14ac:dyDescent="0.35">
      <c r="A16" t="s">
        <v>3269</v>
      </c>
      <c r="B16" t="s">
        <v>3270</v>
      </c>
      <c r="C16" t="s">
        <v>3271</v>
      </c>
      <c r="F16" s="80" t="s">
        <v>183</v>
      </c>
      <c r="G16" t="e">
        <f t="shared" si="0"/>
        <v>#N/A</v>
      </c>
    </row>
    <row r="17" spans="1:7" x14ac:dyDescent="0.35">
      <c r="A17" t="s">
        <v>476</v>
      </c>
      <c r="B17" t="s">
        <v>3272</v>
      </c>
      <c r="C17" t="s">
        <v>3273</v>
      </c>
      <c r="F17" s="118" t="s">
        <v>189</v>
      </c>
      <c r="G17" t="e">
        <f t="shared" si="0"/>
        <v>#N/A</v>
      </c>
    </row>
    <row r="18" spans="1:7" x14ac:dyDescent="0.35">
      <c r="A18" t="s">
        <v>3274</v>
      </c>
      <c r="B18" t="s">
        <v>3275</v>
      </c>
      <c r="C18" t="s">
        <v>3276</v>
      </c>
      <c r="F18" s="118" t="s">
        <v>191</v>
      </c>
      <c r="G18" t="e">
        <f t="shared" si="0"/>
        <v>#N/A</v>
      </c>
    </row>
    <row r="19" spans="1:7" x14ac:dyDescent="0.35">
      <c r="A19" t="s">
        <v>3277</v>
      </c>
      <c r="B19" t="s">
        <v>3278</v>
      </c>
      <c r="C19" t="s">
        <v>3279</v>
      </c>
      <c r="F19" s="118" t="s">
        <v>7005</v>
      </c>
      <c r="G19" t="e">
        <f t="shared" si="0"/>
        <v>#N/A</v>
      </c>
    </row>
    <row r="20" spans="1:7" x14ac:dyDescent="0.35">
      <c r="A20" t="s">
        <v>2503</v>
      </c>
      <c r="B20" t="s">
        <v>3280</v>
      </c>
      <c r="C20" t="s">
        <v>3281</v>
      </c>
      <c r="F20" s="118" t="s">
        <v>194</v>
      </c>
      <c r="G20" t="e">
        <f t="shared" si="0"/>
        <v>#N/A</v>
      </c>
    </row>
    <row r="21" spans="1:7" x14ac:dyDescent="0.35">
      <c r="A21" t="s">
        <v>2503</v>
      </c>
      <c r="B21" t="s">
        <v>2542</v>
      </c>
      <c r="C21" t="s">
        <v>3282</v>
      </c>
      <c r="F21" s="119" t="s">
        <v>196</v>
      </c>
      <c r="G21" t="e">
        <f t="shared" si="0"/>
        <v>#N/A</v>
      </c>
    </row>
    <row r="22" spans="1:7" x14ac:dyDescent="0.35">
      <c r="A22" t="s">
        <v>2503</v>
      </c>
      <c r="B22" t="s">
        <v>3283</v>
      </c>
      <c r="C22" t="s">
        <v>3265</v>
      </c>
      <c r="F22" s="118" t="s">
        <v>198</v>
      </c>
      <c r="G22" t="e">
        <f t="shared" si="0"/>
        <v>#N/A</v>
      </c>
    </row>
    <row r="23" spans="1:7" x14ac:dyDescent="0.35">
      <c r="A23" t="s">
        <v>2506</v>
      </c>
      <c r="B23" t="s">
        <v>3284</v>
      </c>
      <c r="C23" t="s">
        <v>3285</v>
      </c>
      <c r="F23" s="80" t="s">
        <v>200</v>
      </c>
      <c r="G23" t="e">
        <f t="shared" si="0"/>
        <v>#N/A</v>
      </c>
    </row>
    <row r="24" spans="1:7" x14ac:dyDescent="0.35">
      <c r="A24" t="s">
        <v>3286</v>
      </c>
      <c r="B24" t="s">
        <v>3287</v>
      </c>
      <c r="C24" t="s">
        <v>3288</v>
      </c>
      <c r="F24" s="80" t="s">
        <v>206</v>
      </c>
      <c r="G24" t="e">
        <f t="shared" si="0"/>
        <v>#N/A</v>
      </c>
    </row>
    <row r="25" spans="1:7" x14ac:dyDescent="0.35">
      <c r="A25" t="s">
        <v>486</v>
      </c>
      <c r="B25" t="s">
        <v>3289</v>
      </c>
      <c r="C25" t="s">
        <v>3290</v>
      </c>
      <c r="F25" s="56" t="s">
        <v>210</v>
      </c>
      <c r="G25" t="e">
        <f t="shared" si="0"/>
        <v>#N/A</v>
      </c>
    </row>
    <row r="26" spans="1:7" x14ac:dyDescent="0.35">
      <c r="A26" t="s">
        <v>3291</v>
      </c>
      <c r="B26" t="s">
        <v>3292</v>
      </c>
      <c r="C26" t="s">
        <v>3293</v>
      </c>
      <c r="F26" s="118" t="s">
        <v>808</v>
      </c>
      <c r="G26" t="str">
        <f t="shared" si="0"/>
        <v>5,950,000</v>
      </c>
    </row>
    <row r="27" spans="1:7" x14ac:dyDescent="0.35">
      <c r="A27" t="s">
        <v>490</v>
      </c>
      <c r="B27" t="s">
        <v>3294</v>
      </c>
      <c r="C27" t="s">
        <v>3295</v>
      </c>
      <c r="F27" s="118" t="s">
        <v>3857</v>
      </c>
      <c r="G27" t="str">
        <f t="shared" si="0"/>
        <v>1,307,400</v>
      </c>
    </row>
    <row r="28" spans="1:7" x14ac:dyDescent="0.35">
      <c r="A28" t="s">
        <v>3296</v>
      </c>
      <c r="B28" t="s">
        <v>3297</v>
      </c>
      <c r="C28" t="s">
        <v>3298</v>
      </c>
      <c r="F28" s="79" t="s">
        <v>216</v>
      </c>
      <c r="G28" t="e">
        <f t="shared" si="0"/>
        <v>#N/A</v>
      </c>
    </row>
    <row r="29" spans="1:7" ht="15" thickBot="1" x14ac:dyDescent="0.4">
      <c r="A29" t="s">
        <v>3299</v>
      </c>
      <c r="B29" t="s">
        <v>3300</v>
      </c>
      <c r="C29" t="s">
        <v>3301</v>
      </c>
      <c r="F29" s="120" t="s">
        <v>218</v>
      </c>
      <c r="G29" t="e">
        <f t="shared" si="0"/>
        <v>#N/A</v>
      </c>
    </row>
    <row r="30" spans="1:7" ht="15" thickBot="1" x14ac:dyDescent="0.4">
      <c r="A30" t="s">
        <v>3302</v>
      </c>
      <c r="B30" t="s">
        <v>3303</v>
      </c>
      <c r="C30" t="s">
        <v>3304</v>
      </c>
      <c r="F30" s="121" t="s">
        <v>220</v>
      </c>
      <c r="G30" t="str">
        <f t="shared" si="0"/>
        <v>9,500</v>
      </c>
    </row>
    <row r="31" spans="1:7" ht="15" thickBot="1" x14ac:dyDescent="0.4">
      <c r="A31" t="s">
        <v>3305</v>
      </c>
      <c r="B31" t="s">
        <v>3306</v>
      </c>
      <c r="C31" t="s">
        <v>3307</v>
      </c>
      <c r="F31" s="121" t="s">
        <v>222</v>
      </c>
      <c r="G31" t="str">
        <f t="shared" si="0"/>
        <v>52,100</v>
      </c>
    </row>
    <row r="32" spans="1:7" ht="15" thickBot="1" x14ac:dyDescent="0.4">
      <c r="A32" t="s">
        <v>3308</v>
      </c>
      <c r="B32" t="s">
        <v>3309</v>
      </c>
      <c r="C32" t="s">
        <v>3310</v>
      </c>
      <c r="F32" s="121" t="s">
        <v>2693</v>
      </c>
      <c r="G32" t="str">
        <f t="shared" si="0"/>
        <v>261,204</v>
      </c>
    </row>
    <row r="33" spans="1:7" ht="15" thickBot="1" x14ac:dyDescent="0.4">
      <c r="A33" t="s">
        <v>3311</v>
      </c>
      <c r="B33" t="s">
        <v>3312</v>
      </c>
      <c r="C33" t="s">
        <v>2521</v>
      </c>
      <c r="F33" s="121" t="s">
        <v>225</v>
      </c>
      <c r="G33" t="e">
        <f t="shared" si="0"/>
        <v>#N/A</v>
      </c>
    </row>
    <row r="34" spans="1:7" ht="15" thickBot="1" x14ac:dyDescent="0.4">
      <c r="A34" t="s">
        <v>3313</v>
      </c>
      <c r="B34" t="s">
        <v>3314</v>
      </c>
      <c r="C34" t="s">
        <v>3315</v>
      </c>
      <c r="F34" s="90" t="s">
        <v>227</v>
      </c>
      <c r="G34" t="e">
        <f t="shared" si="0"/>
        <v>#N/A</v>
      </c>
    </row>
    <row r="35" spans="1:7" ht="15" thickBot="1" x14ac:dyDescent="0.4">
      <c r="A35" t="s">
        <v>159</v>
      </c>
      <c r="B35" t="s">
        <v>3316</v>
      </c>
      <c r="C35" t="s">
        <v>3317</v>
      </c>
      <c r="F35" s="121" t="s">
        <v>229</v>
      </c>
      <c r="G35" t="e">
        <f t="shared" si="0"/>
        <v>#N/A</v>
      </c>
    </row>
    <row r="36" spans="1:7" ht="15" thickBot="1" x14ac:dyDescent="0.4">
      <c r="A36" t="s">
        <v>3318</v>
      </c>
      <c r="B36" t="s">
        <v>3319</v>
      </c>
      <c r="C36" t="s">
        <v>3320</v>
      </c>
      <c r="F36" s="121" t="s">
        <v>231</v>
      </c>
      <c r="G36" t="str">
        <f t="shared" si="0"/>
        <v>37,907</v>
      </c>
    </row>
    <row r="37" spans="1:7" ht="15" thickBot="1" x14ac:dyDescent="0.4">
      <c r="A37" t="s">
        <v>506</v>
      </c>
      <c r="B37" t="s">
        <v>3321</v>
      </c>
      <c r="C37" t="s">
        <v>3322</v>
      </c>
      <c r="F37" s="87" t="s">
        <v>233</v>
      </c>
      <c r="G37" t="e">
        <f t="shared" si="0"/>
        <v>#N/A</v>
      </c>
    </row>
    <row r="38" spans="1:7" ht="15" thickBot="1" x14ac:dyDescent="0.4">
      <c r="A38" t="s">
        <v>511</v>
      </c>
      <c r="B38" t="s">
        <v>3323</v>
      </c>
      <c r="C38" t="s">
        <v>3324</v>
      </c>
      <c r="F38" s="122" t="s">
        <v>235</v>
      </c>
      <c r="G38" t="e">
        <f t="shared" si="0"/>
        <v>#N/A</v>
      </c>
    </row>
    <row r="39" spans="1:7" ht="15" thickBot="1" x14ac:dyDescent="0.4">
      <c r="A39" t="s">
        <v>3325</v>
      </c>
      <c r="B39" t="s">
        <v>3326</v>
      </c>
      <c r="C39" t="s">
        <v>3327</v>
      </c>
      <c r="F39" s="123" t="s">
        <v>4078</v>
      </c>
      <c r="G39" t="str">
        <f t="shared" si="0"/>
        <v>1,025,000</v>
      </c>
    </row>
    <row r="40" spans="1:7" ht="15" thickBot="1" x14ac:dyDescent="0.4">
      <c r="A40" t="s">
        <v>3325</v>
      </c>
      <c r="B40" t="s">
        <v>2495</v>
      </c>
      <c r="C40" t="s">
        <v>3328</v>
      </c>
      <c r="F40" s="89" t="s">
        <v>238</v>
      </c>
      <c r="G40" t="e">
        <f t="shared" si="0"/>
        <v>#N/A</v>
      </c>
    </row>
    <row r="41" spans="1:7" ht="15" thickBot="1" x14ac:dyDescent="0.4">
      <c r="A41" t="s">
        <v>3325</v>
      </c>
      <c r="B41" t="s">
        <v>3329</v>
      </c>
      <c r="C41" t="s">
        <v>3330</v>
      </c>
      <c r="F41" s="124" t="s">
        <v>4157</v>
      </c>
      <c r="G41" t="str">
        <f t="shared" si="0"/>
        <v>24</v>
      </c>
    </row>
    <row r="42" spans="1:7" ht="15" thickBot="1" x14ac:dyDescent="0.4">
      <c r="A42" t="s">
        <v>515</v>
      </c>
      <c r="B42" t="s">
        <v>3331</v>
      </c>
      <c r="C42" t="s">
        <v>3332</v>
      </c>
      <c r="F42" s="121" t="s">
        <v>240</v>
      </c>
      <c r="G42" t="e">
        <f t="shared" si="0"/>
        <v>#N/A</v>
      </c>
    </row>
    <row r="43" spans="1:7" ht="15" thickBot="1" x14ac:dyDescent="0.4">
      <c r="A43" t="s">
        <v>3333</v>
      </c>
      <c r="B43" t="s">
        <v>3334</v>
      </c>
      <c r="C43" t="s">
        <v>3335</v>
      </c>
      <c r="F43" s="56" t="s">
        <v>242</v>
      </c>
      <c r="G43" t="str">
        <f t="shared" si="0"/>
        <v>29,519</v>
      </c>
    </row>
    <row r="44" spans="1:7" ht="15" thickBot="1" x14ac:dyDescent="0.4">
      <c r="A44" t="s">
        <v>2514</v>
      </c>
      <c r="B44" t="s">
        <v>3336</v>
      </c>
      <c r="C44" t="s">
        <v>3337</v>
      </c>
      <c r="F44" s="122" t="s">
        <v>7339</v>
      </c>
      <c r="G44" t="e">
        <f t="shared" si="0"/>
        <v>#N/A</v>
      </c>
    </row>
    <row r="45" spans="1:7" ht="15" thickBot="1" x14ac:dyDescent="0.4">
      <c r="A45" t="s">
        <v>3338</v>
      </c>
      <c r="B45" t="s">
        <v>3339</v>
      </c>
      <c r="C45" t="s">
        <v>3340</v>
      </c>
      <c r="F45" s="122" t="s">
        <v>4232</v>
      </c>
      <c r="G45" t="str">
        <f t="shared" si="0"/>
        <v>5,082</v>
      </c>
    </row>
    <row r="46" spans="1:7" ht="15" thickBot="1" x14ac:dyDescent="0.4">
      <c r="A46" t="s">
        <v>3341</v>
      </c>
      <c r="B46" t="s">
        <v>3342</v>
      </c>
      <c r="C46" t="s">
        <v>3343</v>
      </c>
      <c r="F46" s="90" t="s">
        <v>246</v>
      </c>
      <c r="G46" t="e">
        <f t="shared" si="0"/>
        <v>#N/A</v>
      </c>
    </row>
    <row r="47" spans="1:7" ht="15" thickBot="1" x14ac:dyDescent="0.4">
      <c r="A47" t="s">
        <v>523</v>
      </c>
      <c r="B47" t="s">
        <v>3344</v>
      </c>
      <c r="C47" t="s">
        <v>3345</v>
      </c>
      <c r="F47" s="121" t="s">
        <v>248</v>
      </c>
      <c r="G47" t="e">
        <f t="shared" si="0"/>
        <v>#N/A</v>
      </c>
    </row>
    <row r="48" spans="1:7" ht="15" thickBot="1" x14ac:dyDescent="0.4">
      <c r="A48" t="s">
        <v>3346</v>
      </c>
      <c r="B48" t="s">
        <v>3347</v>
      </c>
      <c r="C48" t="s">
        <v>3348</v>
      </c>
      <c r="F48" s="90" t="s">
        <v>250</v>
      </c>
      <c r="G48" t="str">
        <f t="shared" si="0"/>
        <v>1,329,000</v>
      </c>
    </row>
    <row r="49" spans="1:7" ht="15" thickBot="1" x14ac:dyDescent="0.4">
      <c r="A49" t="s">
        <v>3349</v>
      </c>
      <c r="B49" t="s">
        <v>3350</v>
      </c>
      <c r="C49" t="s">
        <v>3351</v>
      </c>
      <c r="F49" s="87" t="s">
        <v>252</v>
      </c>
      <c r="G49" t="e">
        <f t="shared" si="0"/>
        <v>#N/A</v>
      </c>
    </row>
    <row r="50" spans="1:7" ht="15" thickBot="1" x14ac:dyDescent="0.4">
      <c r="A50" t="s">
        <v>3352</v>
      </c>
      <c r="B50" t="s">
        <v>3353</v>
      </c>
      <c r="C50" t="s">
        <v>3354</v>
      </c>
      <c r="F50" s="90" t="s">
        <v>254</v>
      </c>
      <c r="G50" t="e">
        <f t="shared" si="0"/>
        <v>#N/A</v>
      </c>
    </row>
    <row r="51" spans="1:7" ht="15" thickBot="1" x14ac:dyDescent="0.4">
      <c r="A51" t="s">
        <v>3355</v>
      </c>
      <c r="B51" t="s">
        <v>3356</v>
      </c>
      <c r="C51" t="s">
        <v>3357</v>
      </c>
      <c r="F51" s="121" t="s">
        <v>256</v>
      </c>
      <c r="G51" t="e">
        <f t="shared" si="0"/>
        <v>#N/A</v>
      </c>
    </row>
    <row r="52" spans="1:7" ht="15" thickBot="1" x14ac:dyDescent="0.4">
      <c r="A52" t="s">
        <v>3358</v>
      </c>
      <c r="B52" t="s">
        <v>3359</v>
      </c>
      <c r="C52" t="s">
        <v>3360</v>
      </c>
      <c r="F52" s="121" t="s">
        <v>258</v>
      </c>
      <c r="G52" t="e">
        <f t="shared" si="0"/>
        <v>#N/A</v>
      </c>
    </row>
    <row r="53" spans="1:7" ht="15" thickBot="1" x14ac:dyDescent="0.4">
      <c r="A53" t="s">
        <v>3361</v>
      </c>
      <c r="B53" t="s">
        <v>3362</v>
      </c>
      <c r="C53" t="s">
        <v>3363</v>
      </c>
      <c r="F53" s="91" t="s">
        <v>260</v>
      </c>
      <c r="G53" t="e">
        <f t="shared" si="0"/>
        <v>#N/A</v>
      </c>
    </row>
    <row r="54" spans="1:7" x14ac:dyDescent="0.35">
      <c r="A54" t="s">
        <v>3364</v>
      </c>
      <c r="B54" t="s">
        <v>3365</v>
      </c>
      <c r="C54" t="s">
        <v>3366</v>
      </c>
      <c r="F54" s="125" t="s">
        <v>7433</v>
      </c>
      <c r="G54" t="e">
        <f t="shared" si="0"/>
        <v>#N/A</v>
      </c>
    </row>
    <row r="55" spans="1:7" x14ac:dyDescent="0.35">
      <c r="A55" t="s">
        <v>3367</v>
      </c>
      <c r="B55" t="s">
        <v>3368</v>
      </c>
      <c r="C55" t="s">
        <v>3369</v>
      </c>
      <c r="F55" s="126" t="s">
        <v>265</v>
      </c>
      <c r="G55" t="str">
        <f t="shared" si="0"/>
        <v>153,900</v>
      </c>
    </row>
    <row r="56" spans="1:7" x14ac:dyDescent="0.35">
      <c r="A56" t="s">
        <v>3370</v>
      </c>
      <c r="B56" t="s">
        <v>3371</v>
      </c>
      <c r="C56" t="s">
        <v>3372</v>
      </c>
      <c r="F56" s="125" t="s">
        <v>267</v>
      </c>
      <c r="G56" t="e">
        <f t="shared" si="0"/>
        <v>#N/A</v>
      </c>
    </row>
    <row r="57" spans="1:7" x14ac:dyDescent="0.35">
      <c r="A57" t="s">
        <v>3373</v>
      </c>
      <c r="B57" t="s">
        <v>3374</v>
      </c>
      <c r="C57" t="s">
        <v>3375</v>
      </c>
      <c r="F57" s="125" t="s">
        <v>269</v>
      </c>
      <c r="G57" t="e">
        <f t="shared" si="0"/>
        <v>#N/A</v>
      </c>
    </row>
    <row r="58" spans="1:7" x14ac:dyDescent="0.35">
      <c r="A58" t="s">
        <v>3376</v>
      </c>
      <c r="B58" t="s">
        <v>3377</v>
      </c>
      <c r="C58" t="s">
        <v>3378</v>
      </c>
      <c r="F58" s="95" t="s">
        <v>271</v>
      </c>
      <c r="G58" t="str">
        <f t="shared" si="0"/>
        <v>362,998</v>
      </c>
    </row>
    <row r="59" spans="1:7" x14ac:dyDescent="0.35">
      <c r="A59" t="s">
        <v>169</v>
      </c>
      <c r="B59" t="s">
        <v>3379</v>
      </c>
      <c r="C59" t="s">
        <v>3380</v>
      </c>
      <c r="F59" s="125" t="s">
        <v>275</v>
      </c>
      <c r="G59" t="str">
        <f t="shared" si="0"/>
        <v>121,200</v>
      </c>
    </row>
    <row r="60" spans="1:7" x14ac:dyDescent="0.35">
      <c r="A60" t="s">
        <v>3381</v>
      </c>
      <c r="B60" t="s">
        <v>3382</v>
      </c>
      <c r="C60" t="s">
        <v>3383</v>
      </c>
      <c r="F60" s="125" t="s">
        <v>277</v>
      </c>
      <c r="G60" t="str">
        <f t="shared" si="0"/>
        <v>670,234</v>
      </c>
    </row>
    <row r="61" spans="1:7" x14ac:dyDescent="0.35">
      <c r="A61" t="s">
        <v>3384</v>
      </c>
      <c r="B61" t="s">
        <v>3385</v>
      </c>
      <c r="C61" t="s">
        <v>3386</v>
      </c>
      <c r="F61" s="125" t="s">
        <v>1239</v>
      </c>
      <c r="G61" t="e">
        <f t="shared" si="0"/>
        <v>#N/A</v>
      </c>
    </row>
    <row r="62" spans="1:7" x14ac:dyDescent="0.35">
      <c r="A62" t="s">
        <v>3387</v>
      </c>
      <c r="B62" t="s">
        <v>3388</v>
      </c>
      <c r="C62" t="s">
        <v>3389</v>
      </c>
      <c r="F62" s="125" t="s">
        <v>280</v>
      </c>
      <c r="G62" t="e">
        <f t="shared" si="0"/>
        <v>#N/A</v>
      </c>
    </row>
    <row r="63" spans="1:7" x14ac:dyDescent="0.35">
      <c r="A63" t="s">
        <v>2522</v>
      </c>
      <c r="B63" t="s">
        <v>3390</v>
      </c>
      <c r="C63" t="s">
        <v>3391</v>
      </c>
      <c r="F63" s="96" t="s">
        <v>282</v>
      </c>
      <c r="G63" t="e">
        <f t="shared" si="0"/>
        <v>#N/A</v>
      </c>
    </row>
    <row r="64" spans="1:7" x14ac:dyDescent="0.35">
      <c r="A64" t="s">
        <v>2522</v>
      </c>
      <c r="B64" t="s">
        <v>3392</v>
      </c>
      <c r="C64" t="s">
        <v>3393</v>
      </c>
      <c r="F64" s="125" t="s">
        <v>284</v>
      </c>
      <c r="G64" t="e">
        <f t="shared" si="0"/>
        <v>#N/A</v>
      </c>
    </row>
    <row r="65" spans="1:7" x14ac:dyDescent="0.35">
      <c r="A65" t="s">
        <v>3394</v>
      </c>
      <c r="B65" t="s">
        <v>3395</v>
      </c>
      <c r="C65" t="s">
        <v>2106</v>
      </c>
      <c r="F65" s="125" t="s">
        <v>286</v>
      </c>
      <c r="G65" t="str">
        <f t="shared" si="0"/>
        <v>62,000</v>
      </c>
    </row>
    <row r="66" spans="1:7" x14ac:dyDescent="0.35">
      <c r="A66" t="s">
        <v>3396</v>
      </c>
      <c r="B66" t="s">
        <v>3397</v>
      </c>
      <c r="C66" t="s">
        <v>3398</v>
      </c>
      <c r="F66" s="126" t="s">
        <v>290</v>
      </c>
      <c r="G66" t="e">
        <f t="shared" si="0"/>
        <v>#N/A</v>
      </c>
    </row>
    <row r="67" spans="1:7" x14ac:dyDescent="0.35">
      <c r="A67" t="s">
        <v>3399</v>
      </c>
      <c r="B67" t="s">
        <v>3400</v>
      </c>
      <c r="C67" t="s">
        <v>3401</v>
      </c>
      <c r="F67" s="95" t="s">
        <v>292</v>
      </c>
      <c r="G67" t="e">
        <f t="shared" si="0"/>
        <v>#N/A</v>
      </c>
    </row>
    <row r="68" spans="1:7" x14ac:dyDescent="0.35">
      <c r="A68" t="s">
        <v>3402</v>
      </c>
      <c r="B68" t="s">
        <v>3403</v>
      </c>
      <c r="C68" t="s">
        <v>3404</v>
      </c>
      <c r="F68" s="95" t="s">
        <v>296</v>
      </c>
      <c r="G68" t="e">
        <f t="shared" ref="G68:G131" si="1">VLOOKUP(F68,$A70:$C1457,3,FALSE)</f>
        <v>#N/A</v>
      </c>
    </row>
    <row r="69" spans="1:7" x14ac:dyDescent="0.35">
      <c r="A69" t="s">
        <v>3405</v>
      </c>
      <c r="B69" t="s">
        <v>3406</v>
      </c>
      <c r="C69" t="s">
        <v>3407</v>
      </c>
      <c r="F69" s="125" t="s">
        <v>300</v>
      </c>
      <c r="G69" t="e">
        <f t="shared" si="1"/>
        <v>#N/A</v>
      </c>
    </row>
    <row r="70" spans="1:7" x14ac:dyDescent="0.35">
      <c r="A70" t="s">
        <v>545</v>
      </c>
      <c r="B70" t="s">
        <v>3408</v>
      </c>
      <c r="C70" t="s">
        <v>3409</v>
      </c>
      <c r="F70" s="96" t="s">
        <v>304</v>
      </c>
      <c r="G70" t="e">
        <f t="shared" si="1"/>
        <v>#N/A</v>
      </c>
    </row>
    <row r="71" spans="1:7" x14ac:dyDescent="0.35">
      <c r="A71" t="s">
        <v>3410</v>
      </c>
      <c r="B71" t="s">
        <v>3411</v>
      </c>
      <c r="C71" t="s">
        <v>3412</v>
      </c>
      <c r="F71" s="100" t="s">
        <v>306</v>
      </c>
      <c r="G71" t="e">
        <f t="shared" si="1"/>
        <v>#N/A</v>
      </c>
    </row>
    <row r="72" spans="1:7" x14ac:dyDescent="0.35">
      <c r="A72" t="s">
        <v>3413</v>
      </c>
      <c r="B72" t="s">
        <v>3414</v>
      </c>
      <c r="C72" t="s">
        <v>3415</v>
      </c>
      <c r="F72" s="95" t="s">
        <v>9445</v>
      </c>
      <c r="G72" t="e">
        <f t="shared" si="1"/>
        <v>#N/A</v>
      </c>
    </row>
    <row r="73" spans="1:7" x14ac:dyDescent="0.35">
      <c r="A73" t="s">
        <v>3416</v>
      </c>
      <c r="B73" t="s">
        <v>3417</v>
      </c>
      <c r="C73" t="s">
        <v>3418</v>
      </c>
      <c r="F73" s="125" t="s">
        <v>309</v>
      </c>
      <c r="G73" t="e">
        <f t="shared" si="1"/>
        <v>#N/A</v>
      </c>
    </row>
    <row r="74" spans="1:7" x14ac:dyDescent="0.35">
      <c r="A74" t="s">
        <v>3419</v>
      </c>
      <c r="B74" t="s">
        <v>3420</v>
      </c>
      <c r="C74" t="s">
        <v>3421</v>
      </c>
      <c r="F74" s="95" t="s">
        <v>7900</v>
      </c>
      <c r="G74" t="e">
        <f t="shared" si="1"/>
        <v>#N/A</v>
      </c>
    </row>
    <row r="75" spans="1:7" x14ac:dyDescent="0.35">
      <c r="A75" t="s">
        <v>3422</v>
      </c>
      <c r="B75" t="s">
        <v>3423</v>
      </c>
      <c r="C75" t="s">
        <v>3424</v>
      </c>
      <c r="F75" s="126" t="s">
        <v>312</v>
      </c>
      <c r="G75" t="e">
        <f t="shared" si="1"/>
        <v>#N/A</v>
      </c>
    </row>
    <row r="76" spans="1:7" x14ac:dyDescent="0.35">
      <c r="A76" t="s">
        <v>3425</v>
      </c>
      <c r="B76" t="s">
        <v>3426</v>
      </c>
      <c r="C76" t="s">
        <v>3427</v>
      </c>
      <c r="F76" s="100" t="s">
        <v>314</v>
      </c>
      <c r="G76" t="e">
        <f t="shared" si="1"/>
        <v>#N/A</v>
      </c>
    </row>
    <row r="77" spans="1:7" x14ac:dyDescent="0.35">
      <c r="A77" t="s">
        <v>3428</v>
      </c>
      <c r="B77" t="s">
        <v>3429</v>
      </c>
      <c r="C77" t="s">
        <v>3430</v>
      </c>
      <c r="F77" s="95" t="s">
        <v>318</v>
      </c>
      <c r="G77" t="str">
        <f t="shared" si="1"/>
        <v>203,000</v>
      </c>
    </row>
    <row r="78" spans="1:7" x14ac:dyDescent="0.35">
      <c r="A78" t="s">
        <v>549</v>
      </c>
      <c r="B78" t="s">
        <v>3431</v>
      </c>
      <c r="C78" t="s">
        <v>3432</v>
      </c>
      <c r="F78" s="95" t="s">
        <v>1630</v>
      </c>
      <c r="G78" t="e">
        <f t="shared" si="1"/>
        <v>#N/A</v>
      </c>
    </row>
    <row r="79" spans="1:7" x14ac:dyDescent="0.35">
      <c r="A79" t="s">
        <v>3433</v>
      </c>
      <c r="B79" t="s">
        <v>3434</v>
      </c>
      <c r="C79" t="s">
        <v>3435</v>
      </c>
      <c r="F79" s="114" t="s">
        <v>321</v>
      </c>
      <c r="G79" t="e">
        <f t="shared" si="1"/>
        <v>#N/A</v>
      </c>
    </row>
    <row r="80" spans="1:7" x14ac:dyDescent="0.35">
      <c r="A80" t="s">
        <v>553</v>
      </c>
      <c r="B80" t="s">
        <v>3436</v>
      </c>
      <c r="C80" t="s">
        <v>3437</v>
      </c>
      <c r="F80" s="118" t="s">
        <v>327</v>
      </c>
      <c r="G80" t="e">
        <f t="shared" si="1"/>
        <v>#N/A</v>
      </c>
    </row>
    <row r="81" spans="1:7" x14ac:dyDescent="0.35">
      <c r="A81" t="s">
        <v>557</v>
      </c>
      <c r="B81" t="s">
        <v>3438</v>
      </c>
      <c r="C81" t="s">
        <v>3439</v>
      </c>
      <c r="F81" s="79" t="s">
        <v>329</v>
      </c>
      <c r="G81" t="e">
        <f t="shared" si="1"/>
        <v>#N/A</v>
      </c>
    </row>
    <row r="82" spans="1:7" ht="26" x14ac:dyDescent="0.35">
      <c r="A82" t="s">
        <v>3440</v>
      </c>
      <c r="B82" t="s">
        <v>3441</v>
      </c>
      <c r="C82" t="s">
        <v>3442</v>
      </c>
      <c r="F82" s="118" t="s">
        <v>333</v>
      </c>
      <c r="G82" t="e">
        <f t="shared" si="1"/>
        <v>#N/A</v>
      </c>
    </row>
    <row r="83" spans="1:7" x14ac:dyDescent="0.35">
      <c r="A83" t="s">
        <v>3443</v>
      </c>
      <c r="B83" t="s">
        <v>3444</v>
      </c>
      <c r="C83" t="s">
        <v>3445</v>
      </c>
      <c r="F83" s="118" t="s">
        <v>337</v>
      </c>
      <c r="G83" t="e">
        <f t="shared" si="1"/>
        <v>#N/A</v>
      </c>
    </row>
    <row r="84" spans="1:7" x14ac:dyDescent="0.35">
      <c r="A84" t="s">
        <v>3446</v>
      </c>
      <c r="B84" t="s">
        <v>3447</v>
      </c>
      <c r="C84" t="s">
        <v>3448</v>
      </c>
      <c r="F84" s="79" t="s">
        <v>339</v>
      </c>
      <c r="G84" t="e">
        <f t="shared" si="1"/>
        <v>#N/A</v>
      </c>
    </row>
    <row r="85" spans="1:7" ht="15" thickBot="1" x14ac:dyDescent="0.4">
      <c r="A85" t="s">
        <v>571</v>
      </c>
      <c r="B85" t="s">
        <v>3449</v>
      </c>
      <c r="C85" t="s">
        <v>3450</v>
      </c>
      <c r="F85" s="127" t="s">
        <v>341</v>
      </c>
      <c r="G85" t="e">
        <f t="shared" si="1"/>
        <v>#N/A</v>
      </c>
    </row>
    <row r="86" spans="1:7" ht="15" thickBot="1" x14ac:dyDescent="0.4">
      <c r="A86" t="s">
        <v>3451</v>
      </c>
      <c r="B86" t="s">
        <v>3452</v>
      </c>
      <c r="C86" t="s">
        <v>3453</v>
      </c>
      <c r="F86" s="128" t="s">
        <v>8227</v>
      </c>
      <c r="G86" t="e">
        <f t="shared" si="1"/>
        <v>#N/A</v>
      </c>
    </row>
    <row r="87" spans="1:7" ht="15" thickBot="1" x14ac:dyDescent="0.4">
      <c r="A87" t="s">
        <v>575</v>
      </c>
      <c r="B87" t="s">
        <v>3454</v>
      </c>
      <c r="C87" t="s">
        <v>3455</v>
      </c>
      <c r="F87" s="105" t="s">
        <v>344</v>
      </c>
      <c r="G87" t="str">
        <f t="shared" si="1"/>
        <v>8,050</v>
      </c>
    </row>
    <row r="88" spans="1:7" ht="15" thickBot="1" x14ac:dyDescent="0.4">
      <c r="A88" t="s">
        <v>3456</v>
      </c>
      <c r="B88" t="s">
        <v>3457</v>
      </c>
      <c r="C88" t="s">
        <v>3458</v>
      </c>
      <c r="F88" s="128" t="s">
        <v>1812</v>
      </c>
      <c r="G88" t="e">
        <f t="shared" si="1"/>
        <v>#N/A</v>
      </c>
    </row>
    <row r="89" spans="1:7" ht="15" thickBot="1" x14ac:dyDescent="0.4">
      <c r="A89" t="s">
        <v>3459</v>
      </c>
      <c r="B89" t="s">
        <v>3460</v>
      </c>
      <c r="C89" t="s">
        <v>2619</v>
      </c>
      <c r="F89" s="106" t="s">
        <v>353</v>
      </c>
      <c r="G89" t="e">
        <f t="shared" si="1"/>
        <v>#N/A</v>
      </c>
    </row>
    <row r="90" spans="1:7" ht="15" thickBot="1" x14ac:dyDescent="0.4">
      <c r="A90" t="s">
        <v>3461</v>
      </c>
      <c r="B90" t="s">
        <v>3462</v>
      </c>
      <c r="C90" t="s">
        <v>3463</v>
      </c>
      <c r="F90" s="128" t="s">
        <v>8272</v>
      </c>
      <c r="G90" t="e">
        <f t="shared" si="1"/>
        <v>#N/A</v>
      </c>
    </row>
    <row r="91" spans="1:7" ht="15" thickBot="1" x14ac:dyDescent="0.4">
      <c r="A91" t="s">
        <v>583</v>
      </c>
      <c r="B91" t="s">
        <v>3464</v>
      </c>
      <c r="C91" t="s">
        <v>3465</v>
      </c>
      <c r="F91" s="106" t="s">
        <v>356</v>
      </c>
      <c r="G91" t="e">
        <f t="shared" si="1"/>
        <v>#N/A</v>
      </c>
    </row>
    <row r="92" spans="1:7" ht="15" thickBot="1" x14ac:dyDescent="0.4">
      <c r="A92" t="s">
        <v>3466</v>
      </c>
      <c r="B92" t="s">
        <v>3467</v>
      </c>
      <c r="C92" t="s">
        <v>3468</v>
      </c>
      <c r="F92" s="128" t="s">
        <v>358</v>
      </c>
      <c r="G92" t="e">
        <f t="shared" si="1"/>
        <v>#N/A</v>
      </c>
    </row>
    <row r="93" spans="1:7" ht="15" thickBot="1" x14ac:dyDescent="0.4">
      <c r="A93" t="s">
        <v>3469</v>
      </c>
      <c r="B93" t="s">
        <v>3470</v>
      </c>
      <c r="C93" t="s">
        <v>3471</v>
      </c>
      <c r="F93" s="106" t="s">
        <v>360</v>
      </c>
      <c r="G93" t="e">
        <f t="shared" si="1"/>
        <v>#N/A</v>
      </c>
    </row>
    <row r="94" spans="1:7" ht="15" thickBot="1" x14ac:dyDescent="0.4">
      <c r="A94" t="s">
        <v>3472</v>
      </c>
      <c r="B94" t="s">
        <v>3473</v>
      </c>
      <c r="C94" t="s">
        <v>3474</v>
      </c>
      <c r="F94" s="129" t="s">
        <v>362</v>
      </c>
      <c r="G94" t="e">
        <f t="shared" si="1"/>
        <v>#N/A</v>
      </c>
    </row>
    <row r="95" spans="1:7" ht="15" thickBot="1" x14ac:dyDescent="0.4">
      <c r="A95" t="s">
        <v>3475</v>
      </c>
      <c r="B95" t="s">
        <v>3476</v>
      </c>
      <c r="C95" t="s">
        <v>3477</v>
      </c>
      <c r="F95" s="129" t="s">
        <v>364</v>
      </c>
      <c r="G95" t="str">
        <f t="shared" si="1"/>
        <v>5,735,000</v>
      </c>
    </row>
    <row r="96" spans="1:7" ht="15" thickBot="1" x14ac:dyDescent="0.4">
      <c r="A96" t="s">
        <v>3478</v>
      </c>
      <c r="B96" t="s">
        <v>3479</v>
      </c>
      <c r="C96" t="s">
        <v>2834</v>
      </c>
      <c r="F96" s="110" t="s">
        <v>366</v>
      </c>
      <c r="G96" t="e">
        <f t="shared" si="1"/>
        <v>#N/A</v>
      </c>
    </row>
    <row r="97" spans="1:7" ht="15" thickBot="1" x14ac:dyDescent="0.4">
      <c r="A97" t="s">
        <v>591</v>
      </c>
      <c r="B97" t="s">
        <v>3480</v>
      </c>
      <c r="C97" t="s">
        <v>3481</v>
      </c>
      <c r="F97" s="129" t="s">
        <v>368</v>
      </c>
      <c r="G97" t="e">
        <f t="shared" si="1"/>
        <v>#N/A</v>
      </c>
    </row>
    <row r="98" spans="1:7" ht="15" thickBot="1" x14ac:dyDescent="0.4">
      <c r="A98" t="s">
        <v>596</v>
      </c>
      <c r="B98" t="s">
        <v>3482</v>
      </c>
      <c r="C98" t="s">
        <v>3483</v>
      </c>
      <c r="F98" s="128" t="s">
        <v>370</v>
      </c>
      <c r="G98" t="str">
        <f t="shared" si="1"/>
        <v>335,931</v>
      </c>
    </row>
    <row r="99" spans="1:7" ht="15" thickBot="1" x14ac:dyDescent="0.4">
      <c r="A99" t="s">
        <v>600</v>
      </c>
      <c r="B99" t="s">
        <v>3484</v>
      </c>
      <c r="C99" t="s">
        <v>3485</v>
      </c>
      <c r="F99" s="106" t="s">
        <v>1901</v>
      </c>
      <c r="G99" t="str">
        <f t="shared" si="1"/>
        <v>875</v>
      </c>
    </row>
    <row r="100" spans="1:7" ht="15" thickBot="1" x14ac:dyDescent="0.4">
      <c r="A100" t="s">
        <v>3486</v>
      </c>
      <c r="B100" t="s">
        <v>3487</v>
      </c>
      <c r="C100" t="s">
        <v>3488</v>
      </c>
      <c r="F100" s="129" t="s">
        <v>373</v>
      </c>
      <c r="G100" t="e">
        <f t="shared" si="1"/>
        <v>#N/A</v>
      </c>
    </row>
    <row r="101" spans="1:7" ht="15" thickBot="1" x14ac:dyDescent="0.4">
      <c r="A101" t="s">
        <v>3489</v>
      </c>
      <c r="B101" t="s">
        <v>3490</v>
      </c>
      <c r="C101" t="s">
        <v>3491</v>
      </c>
      <c r="F101" s="128" t="s">
        <v>5707</v>
      </c>
      <c r="G101" t="str">
        <f t="shared" si="1"/>
        <v>8,426</v>
      </c>
    </row>
    <row r="102" spans="1:7" ht="15" thickBot="1" x14ac:dyDescent="0.4">
      <c r="A102" t="s">
        <v>2553</v>
      </c>
      <c r="B102" t="s">
        <v>3492</v>
      </c>
      <c r="C102" t="s">
        <v>3493</v>
      </c>
      <c r="F102" s="128" t="s">
        <v>382</v>
      </c>
      <c r="G102" t="e">
        <f t="shared" si="1"/>
        <v>#N/A</v>
      </c>
    </row>
    <row r="103" spans="1:7" ht="15" thickBot="1" x14ac:dyDescent="0.4">
      <c r="A103" t="s">
        <v>2553</v>
      </c>
      <c r="B103" t="s">
        <v>3494</v>
      </c>
      <c r="C103" t="s">
        <v>3495</v>
      </c>
      <c r="F103" s="106" t="s">
        <v>386</v>
      </c>
      <c r="G103" t="str">
        <f t="shared" si="1"/>
        <v>164,200</v>
      </c>
    </row>
    <row r="104" spans="1:7" ht="15" thickBot="1" x14ac:dyDescent="0.4">
      <c r="A104" t="s">
        <v>2553</v>
      </c>
      <c r="B104" t="s">
        <v>3496</v>
      </c>
      <c r="C104" t="s">
        <v>3497</v>
      </c>
      <c r="F104" s="110" t="s">
        <v>388</v>
      </c>
      <c r="G104" t="e">
        <f t="shared" si="1"/>
        <v>#N/A</v>
      </c>
    </row>
    <row r="105" spans="1:7" ht="15" thickBot="1" x14ac:dyDescent="0.4">
      <c r="A105" t="s">
        <v>3498</v>
      </c>
      <c r="B105" t="s">
        <v>3499</v>
      </c>
      <c r="C105" t="s">
        <v>2902</v>
      </c>
      <c r="F105" s="128" t="s">
        <v>390</v>
      </c>
      <c r="G105" t="e">
        <f t="shared" si="1"/>
        <v>#N/A</v>
      </c>
    </row>
    <row r="106" spans="1:7" ht="15" thickBot="1" x14ac:dyDescent="0.4">
      <c r="A106" t="s">
        <v>2556</v>
      </c>
      <c r="B106" t="s">
        <v>3500</v>
      </c>
      <c r="C106" t="s">
        <v>3501</v>
      </c>
      <c r="F106" s="129" t="s">
        <v>392</v>
      </c>
      <c r="G106" t="e">
        <f t="shared" si="1"/>
        <v>#N/A</v>
      </c>
    </row>
    <row r="107" spans="1:7" ht="15" thickBot="1" x14ac:dyDescent="0.4">
      <c r="A107" t="s">
        <v>3502</v>
      </c>
      <c r="B107" t="s">
        <v>3503</v>
      </c>
      <c r="C107" t="s">
        <v>3504</v>
      </c>
      <c r="F107" s="106" t="s">
        <v>2151</v>
      </c>
      <c r="G107" t="e">
        <f t="shared" si="1"/>
        <v>#N/A</v>
      </c>
    </row>
    <row r="108" spans="1:7" ht="15" thickBot="1" x14ac:dyDescent="0.4">
      <c r="A108" t="s">
        <v>3505</v>
      </c>
      <c r="B108" t="s">
        <v>3506</v>
      </c>
      <c r="C108" t="s">
        <v>3507</v>
      </c>
      <c r="F108" s="110" t="s">
        <v>395</v>
      </c>
      <c r="G108" t="str">
        <f t="shared" si="1"/>
        <v>25,822</v>
      </c>
    </row>
    <row r="109" spans="1:7" ht="15" thickBot="1" x14ac:dyDescent="0.4">
      <c r="A109" t="s">
        <v>604</v>
      </c>
      <c r="B109" t="s">
        <v>3508</v>
      </c>
      <c r="C109" t="s">
        <v>3509</v>
      </c>
      <c r="F109" s="128" t="s">
        <v>397</v>
      </c>
      <c r="G109" t="e">
        <f t="shared" si="1"/>
        <v>#N/A</v>
      </c>
    </row>
    <row r="110" spans="1:7" ht="15" thickBot="1" x14ac:dyDescent="0.4">
      <c r="A110" t="s">
        <v>3510</v>
      </c>
      <c r="B110" t="s">
        <v>3511</v>
      </c>
      <c r="C110" t="s">
        <v>3512</v>
      </c>
      <c r="F110" s="123" t="s">
        <v>6108</v>
      </c>
      <c r="G110" t="str">
        <f t="shared" si="1"/>
        <v>4,551,400</v>
      </c>
    </row>
    <row r="111" spans="1:7" ht="15" thickBot="1" x14ac:dyDescent="0.4">
      <c r="A111" t="s">
        <v>3513</v>
      </c>
      <c r="B111" t="s">
        <v>3514</v>
      </c>
      <c r="C111" t="s">
        <v>3515</v>
      </c>
      <c r="F111" s="110" t="s">
        <v>402</v>
      </c>
      <c r="G111" t="e">
        <f t="shared" si="1"/>
        <v>#N/A</v>
      </c>
    </row>
    <row r="112" spans="1:7" ht="15" thickBot="1" x14ac:dyDescent="0.4">
      <c r="A112" t="s">
        <v>3516</v>
      </c>
      <c r="B112" t="s">
        <v>3517</v>
      </c>
      <c r="C112" t="s">
        <v>3518</v>
      </c>
      <c r="F112" s="106" t="s">
        <v>404</v>
      </c>
      <c r="G112" t="e">
        <f t="shared" si="1"/>
        <v>#N/A</v>
      </c>
    </row>
    <row r="113" spans="1:7" ht="15" thickBot="1" x14ac:dyDescent="0.4">
      <c r="A113" t="s">
        <v>3519</v>
      </c>
      <c r="B113" t="s">
        <v>3520</v>
      </c>
      <c r="C113" t="s">
        <v>3521</v>
      </c>
      <c r="F113" s="128" t="s">
        <v>406</v>
      </c>
      <c r="G113" t="str">
        <f t="shared" si="1"/>
        <v>6,120,018</v>
      </c>
    </row>
    <row r="114" spans="1:7" ht="15" thickBot="1" x14ac:dyDescent="0.4">
      <c r="A114" t="s">
        <v>3519</v>
      </c>
      <c r="B114" t="s">
        <v>3522</v>
      </c>
      <c r="C114" t="s">
        <v>3330</v>
      </c>
      <c r="F114" s="128" t="s">
        <v>2198</v>
      </c>
      <c r="G114" t="e">
        <f t="shared" si="1"/>
        <v>#N/A</v>
      </c>
    </row>
    <row r="115" spans="1:7" ht="15" thickBot="1" x14ac:dyDescent="0.4">
      <c r="A115" t="s">
        <v>613</v>
      </c>
      <c r="B115" t="s">
        <v>3523</v>
      </c>
      <c r="C115" t="s">
        <v>3524</v>
      </c>
      <c r="F115" s="129" t="s">
        <v>409</v>
      </c>
      <c r="G115" t="e">
        <f t="shared" si="1"/>
        <v>#N/A</v>
      </c>
    </row>
    <row r="116" spans="1:7" ht="15" thickBot="1" x14ac:dyDescent="0.4">
      <c r="A116" t="s">
        <v>3525</v>
      </c>
      <c r="B116" t="s">
        <v>3526</v>
      </c>
      <c r="C116" t="s">
        <v>3244</v>
      </c>
      <c r="F116" s="128" t="s">
        <v>411</v>
      </c>
      <c r="G116" t="e">
        <f t="shared" si="1"/>
        <v>#N/A</v>
      </c>
    </row>
    <row r="117" spans="1:7" ht="15" thickBot="1" x14ac:dyDescent="0.4">
      <c r="A117" t="s">
        <v>2564</v>
      </c>
      <c r="B117" t="s">
        <v>3527</v>
      </c>
      <c r="C117" t="s">
        <v>2834</v>
      </c>
      <c r="F117" s="129" t="s">
        <v>415</v>
      </c>
      <c r="G117" t="e">
        <f t="shared" si="1"/>
        <v>#N/A</v>
      </c>
    </row>
    <row r="118" spans="1:7" ht="15" thickBot="1" x14ac:dyDescent="0.4">
      <c r="A118" t="s">
        <v>2564</v>
      </c>
      <c r="B118" t="s">
        <v>3528</v>
      </c>
      <c r="C118" t="s">
        <v>2516</v>
      </c>
      <c r="F118" s="128" t="s">
        <v>417</v>
      </c>
      <c r="G118" t="e">
        <f t="shared" si="1"/>
        <v>#N/A</v>
      </c>
    </row>
    <row r="119" spans="1:7" ht="15" thickBot="1" x14ac:dyDescent="0.4">
      <c r="A119" t="s">
        <v>3529</v>
      </c>
      <c r="B119" t="s">
        <v>3530</v>
      </c>
      <c r="C119" t="s">
        <v>3531</v>
      </c>
      <c r="F119" s="128" t="s">
        <v>419</v>
      </c>
      <c r="G119" t="e">
        <f t="shared" si="1"/>
        <v>#N/A</v>
      </c>
    </row>
    <row r="120" spans="1:7" ht="15" thickBot="1" x14ac:dyDescent="0.4">
      <c r="A120" t="s">
        <v>3529</v>
      </c>
      <c r="B120" t="s">
        <v>3532</v>
      </c>
      <c r="C120" t="s">
        <v>2590</v>
      </c>
      <c r="F120" s="129" t="s">
        <v>421</v>
      </c>
      <c r="G120" t="e">
        <f t="shared" si="1"/>
        <v>#N/A</v>
      </c>
    </row>
    <row r="121" spans="1:7" ht="15" thickBot="1" x14ac:dyDescent="0.4">
      <c r="A121" t="s">
        <v>3533</v>
      </c>
      <c r="B121" t="s">
        <v>3534</v>
      </c>
      <c r="C121" t="s">
        <v>3535</v>
      </c>
      <c r="F121" s="129" t="s">
        <v>423</v>
      </c>
      <c r="G121" t="e">
        <f t="shared" si="1"/>
        <v>#N/A</v>
      </c>
    </row>
    <row r="122" spans="1:7" ht="15" thickBot="1" x14ac:dyDescent="0.4">
      <c r="A122" t="s">
        <v>2567</v>
      </c>
      <c r="B122" t="s">
        <v>3536</v>
      </c>
      <c r="C122" t="s">
        <v>3522</v>
      </c>
      <c r="F122" s="105" t="s">
        <v>425</v>
      </c>
      <c r="G122" t="e">
        <f t="shared" si="1"/>
        <v>#N/A</v>
      </c>
    </row>
    <row r="123" spans="1:7" ht="15" thickBot="1" x14ac:dyDescent="0.4">
      <c r="A123" t="s">
        <v>3537</v>
      </c>
      <c r="B123" t="s">
        <v>3538</v>
      </c>
      <c r="C123" t="s">
        <v>3539</v>
      </c>
      <c r="F123" s="128" t="s">
        <v>427</v>
      </c>
      <c r="G123" t="e">
        <f t="shared" si="1"/>
        <v>#N/A</v>
      </c>
    </row>
    <row r="124" spans="1:7" ht="15" thickBot="1" x14ac:dyDescent="0.4">
      <c r="A124" t="s">
        <v>617</v>
      </c>
      <c r="B124" t="s">
        <v>3540</v>
      </c>
      <c r="C124" t="s">
        <v>3541</v>
      </c>
      <c r="F124" s="110" t="s">
        <v>6434</v>
      </c>
      <c r="G124" t="str">
        <f t="shared" si="1"/>
        <v>592,300</v>
      </c>
    </row>
    <row r="125" spans="1:7" ht="15" thickBot="1" x14ac:dyDescent="0.4">
      <c r="A125" t="s">
        <v>3542</v>
      </c>
      <c r="B125" t="s">
        <v>3543</v>
      </c>
      <c r="C125" t="s">
        <v>3282</v>
      </c>
      <c r="F125" s="106" t="s">
        <v>430</v>
      </c>
      <c r="G125" t="e">
        <f t="shared" si="1"/>
        <v>#N/A</v>
      </c>
    </row>
    <row r="126" spans="1:7" ht="15" thickBot="1" x14ac:dyDescent="0.4">
      <c r="A126" t="s">
        <v>3544</v>
      </c>
      <c r="B126" t="s">
        <v>3545</v>
      </c>
      <c r="C126" t="s">
        <v>3546</v>
      </c>
      <c r="F126" s="128" t="s">
        <v>432</v>
      </c>
      <c r="G126" t="e">
        <f t="shared" si="1"/>
        <v>#N/A</v>
      </c>
    </row>
    <row r="127" spans="1:7" ht="15" thickBot="1" x14ac:dyDescent="0.4">
      <c r="A127" t="s">
        <v>3547</v>
      </c>
      <c r="B127" t="s">
        <v>3548</v>
      </c>
      <c r="C127" t="s">
        <v>3549</v>
      </c>
      <c r="F127" s="105" t="s">
        <v>434</v>
      </c>
      <c r="G127" t="e">
        <f t="shared" si="1"/>
        <v>#N/A</v>
      </c>
    </row>
    <row r="128" spans="1:7" ht="15" thickBot="1" x14ac:dyDescent="0.4">
      <c r="A128" t="s">
        <v>3547</v>
      </c>
      <c r="B128" t="s">
        <v>3550</v>
      </c>
      <c r="C128" t="s">
        <v>3330</v>
      </c>
      <c r="F128" s="128" t="s">
        <v>436</v>
      </c>
      <c r="G128" t="e">
        <f t="shared" si="1"/>
        <v>#N/A</v>
      </c>
    </row>
    <row r="129" spans="1:7" ht="15" thickBot="1" x14ac:dyDescent="0.4">
      <c r="A129" t="s">
        <v>3551</v>
      </c>
      <c r="B129" t="s">
        <v>3552</v>
      </c>
      <c r="C129" t="s">
        <v>3553</v>
      </c>
      <c r="F129" s="128" t="s">
        <v>438</v>
      </c>
      <c r="G129" t="e">
        <f t="shared" si="1"/>
        <v>#N/A</v>
      </c>
    </row>
    <row r="130" spans="1:7" ht="15" thickBot="1" x14ac:dyDescent="0.4">
      <c r="A130" t="s">
        <v>621</v>
      </c>
      <c r="B130" t="s">
        <v>3554</v>
      </c>
      <c r="C130" t="s">
        <v>3555</v>
      </c>
      <c r="F130" s="128" t="s">
        <v>440</v>
      </c>
      <c r="G130" t="e">
        <f t="shared" si="1"/>
        <v>#N/A</v>
      </c>
    </row>
    <row r="131" spans="1:7" x14ac:dyDescent="0.35">
      <c r="A131" t="s">
        <v>3556</v>
      </c>
      <c r="B131" t="s">
        <v>3557</v>
      </c>
      <c r="C131" t="s">
        <v>3558</v>
      </c>
      <c r="F131" s="130" t="s">
        <v>442</v>
      </c>
      <c r="G131" t="str">
        <f t="shared" si="1"/>
        <v>6,736</v>
      </c>
    </row>
    <row r="132" spans="1:7" x14ac:dyDescent="0.35">
      <c r="A132" t="s">
        <v>3559</v>
      </c>
      <c r="B132" t="s">
        <v>3560</v>
      </c>
      <c r="C132" t="s">
        <v>2521</v>
      </c>
    </row>
    <row r="133" spans="1:7" x14ac:dyDescent="0.35">
      <c r="A133" t="s">
        <v>3561</v>
      </c>
      <c r="B133" t="s">
        <v>3562</v>
      </c>
      <c r="C133" t="s">
        <v>3563</v>
      </c>
    </row>
    <row r="134" spans="1:7" x14ac:dyDescent="0.35">
      <c r="A134" t="s">
        <v>3564</v>
      </c>
      <c r="B134" t="s">
        <v>3565</v>
      </c>
      <c r="C134" t="s">
        <v>2968</v>
      </c>
    </row>
    <row r="135" spans="1:7" x14ac:dyDescent="0.35">
      <c r="A135" t="s">
        <v>3566</v>
      </c>
      <c r="B135" t="s">
        <v>3567</v>
      </c>
      <c r="C135" t="s">
        <v>3568</v>
      </c>
    </row>
    <row r="136" spans="1:7" x14ac:dyDescent="0.35">
      <c r="A136" t="s">
        <v>3569</v>
      </c>
      <c r="B136" t="s">
        <v>3570</v>
      </c>
      <c r="C136" t="s">
        <v>3571</v>
      </c>
    </row>
    <row r="137" spans="1:7" x14ac:dyDescent="0.35">
      <c r="A137" t="s">
        <v>3572</v>
      </c>
      <c r="B137" t="s">
        <v>3573</v>
      </c>
      <c r="C137" t="s">
        <v>3574</v>
      </c>
    </row>
    <row r="138" spans="1:7" x14ac:dyDescent="0.35">
      <c r="A138" t="s">
        <v>3575</v>
      </c>
      <c r="B138" t="s">
        <v>3576</v>
      </c>
      <c r="C138" t="s">
        <v>3577</v>
      </c>
    </row>
    <row r="139" spans="1:7" x14ac:dyDescent="0.35">
      <c r="A139" t="s">
        <v>3578</v>
      </c>
      <c r="B139" t="s">
        <v>3579</v>
      </c>
      <c r="C139" t="s">
        <v>3580</v>
      </c>
    </row>
    <row r="140" spans="1:7" x14ac:dyDescent="0.35">
      <c r="A140" t="s">
        <v>3581</v>
      </c>
      <c r="B140" t="s">
        <v>3582</v>
      </c>
      <c r="C140" t="s">
        <v>3583</v>
      </c>
    </row>
    <row r="141" spans="1:7" x14ac:dyDescent="0.35">
      <c r="A141" t="s">
        <v>3584</v>
      </c>
      <c r="B141" t="s">
        <v>3585</v>
      </c>
      <c r="C141" t="s">
        <v>3586</v>
      </c>
    </row>
    <row r="142" spans="1:7" x14ac:dyDescent="0.35">
      <c r="A142" t="s">
        <v>3587</v>
      </c>
      <c r="B142" t="s">
        <v>3588</v>
      </c>
      <c r="C142" t="s">
        <v>3589</v>
      </c>
    </row>
    <row r="143" spans="1:7" x14ac:dyDescent="0.35">
      <c r="A143" t="s">
        <v>3590</v>
      </c>
      <c r="B143" t="s">
        <v>3591</v>
      </c>
      <c r="C143" t="s">
        <v>2916</v>
      </c>
    </row>
    <row r="144" spans="1:7" x14ac:dyDescent="0.35">
      <c r="A144" t="s">
        <v>3592</v>
      </c>
      <c r="B144" t="s">
        <v>3593</v>
      </c>
      <c r="C144" t="s">
        <v>3594</v>
      </c>
    </row>
    <row r="145" spans="1:3" x14ac:dyDescent="0.35">
      <c r="A145" t="s">
        <v>3595</v>
      </c>
      <c r="B145" t="s">
        <v>3596</v>
      </c>
      <c r="C145" t="s">
        <v>3597</v>
      </c>
    </row>
    <row r="146" spans="1:3" x14ac:dyDescent="0.35">
      <c r="A146" t="s">
        <v>637</v>
      </c>
      <c r="B146" t="s">
        <v>3598</v>
      </c>
      <c r="C146" t="s">
        <v>3599</v>
      </c>
    </row>
    <row r="147" spans="1:3" x14ac:dyDescent="0.35">
      <c r="A147" t="s">
        <v>3600</v>
      </c>
      <c r="B147" t="s">
        <v>3601</v>
      </c>
      <c r="C147" t="s">
        <v>3602</v>
      </c>
    </row>
    <row r="148" spans="1:3" x14ac:dyDescent="0.35">
      <c r="A148" t="s">
        <v>3603</v>
      </c>
      <c r="B148" t="s">
        <v>3604</v>
      </c>
      <c r="C148" t="s">
        <v>3605</v>
      </c>
    </row>
    <row r="149" spans="1:3" x14ac:dyDescent="0.35">
      <c r="A149" t="s">
        <v>641</v>
      </c>
      <c r="B149" t="s">
        <v>3606</v>
      </c>
      <c r="C149" t="s">
        <v>3607</v>
      </c>
    </row>
    <row r="150" spans="1:3" x14ac:dyDescent="0.35">
      <c r="A150" t="s">
        <v>3608</v>
      </c>
      <c r="B150" t="s">
        <v>3609</v>
      </c>
      <c r="C150" t="s">
        <v>3610</v>
      </c>
    </row>
    <row r="151" spans="1:3" x14ac:dyDescent="0.35">
      <c r="A151" t="s">
        <v>3611</v>
      </c>
      <c r="B151" t="s">
        <v>3612</v>
      </c>
      <c r="C151" t="s">
        <v>3613</v>
      </c>
    </row>
    <row r="152" spans="1:3" x14ac:dyDescent="0.35">
      <c r="A152" t="s">
        <v>3614</v>
      </c>
      <c r="B152" t="s">
        <v>3615</v>
      </c>
      <c r="C152" t="s">
        <v>3616</v>
      </c>
    </row>
    <row r="153" spans="1:3" x14ac:dyDescent="0.35">
      <c r="A153" t="s">
        <v>3617</v>
      </c>
      <c r="B153" t="s">
        <v>3618</v>
      </c>
      <c r="C153" t="s">
        <v>3619</v>
      </c>
    </row>
    <row r="154" spans="1:3" x14ac:dyDescent="0.35">
      <c r="A154" t="s">
        <v>653</v>
      </c>
      <c r="B154" t="s">
        <v>3620</v>
      </c>
      <c r="C154" t="s">
        <v>3621</v>
      </c>
    </row>
    <row r="155" spans="1:3" x14ac:dyDescent="0.35">
      <c r="A155" t="s">
        <v>657</v>
      </c>
      <c r="B155" t="s">
        <v>3622</v>
      </c>
      <c r="C155" t="s">
        <v>3623</v>
      </c>
    </row>
    <row r="156" spans="1:3" x14ac:dyDescent="0.35">
      <c r="A156" t="s">
        <v>3624</v>
      </c>
      <c r="B156" t="s">
        <v>3625</v>
      </c>
      <c r="C156" t="s">
        <v>3626</v>
      </c>
    </row>
    <row r="157" spans="1:3" x14ac:dyDescent="0.35">
      <c r="A157" t="s">
        <v>661</v>
      </c>
      <c r="B157" t="s">
        <v>3627</v>
      </c>
      <c r="C157" t="s">
        <v>3628</v>
      </c>
    </row>
    <row r="158" spans="1:3" x14ac:dyDescent="0.35">
      <c r="A158" t="s">
        <v>3629</v>
      </c>
      <c r="B158" t="s">
        <v>3630</v>
      </c>
      <c r="C158" t="s">
        <v>2518</v>
      </c>
    </row>
    <row r="159" spans="1:3" x14ac:dyDescent="0.35">
      <c r="A159" t="s">
        <v>3631</v>
      </c>
      <c r="B159" t="s">
        <v>3632</v>
      </c>
      <c r="C159" t="s">
        <v>3633</v>
      </c>
    </row>
    <row r="160" spans="1:3" x14ac:dyDescent="0.35">
      <c r="A160" t="s">
        <v>3634</v>
      </c>
      <c r="B160" t="s">
        <v>3635</v>
      </c>
      <c r="C160" t="s">
        <v>3636</v>
      </c>
    </row>
    <row r="161" spans="1:3" x14ac:dyDescent="0.35">
      <c r="A161" t="s">
        <v>3637</v>
      </c>
      <c r="B161" t="s">
        <v>3638</v>
      </c>
      <c r="C161" t="s">
        <v>3639</v>
      </c>
    </row>
    <row r="162" spans="1:3" x14ac:dyDescent="0.35">
      <c r="A162" t="s">
        <v>669</v>
      </c>
      <c r="B162" t="s">
        <v>3640</v>
      </c>
      <c r="C162" t="s">
        <v>3641</v>
      </c>
    </row>
    <row r="163" spans="1:3" x14ac:dyDescent="0.35">
      <c r="A163" t="s">
        <v>3642</v>
      </c>
      <c r="B163" t="s">
        <v>3643</v>
      </c>
      <c r="C163" t="s">
        <v>3644</v>
      </c>
    </row>
    <row r="164" spans="1:3" x14ac:dyDescent="0.35">
      <c r="A164" t="s">
        <v>3645</v>
      </c>
      <c r="B164" t="s">
        <v>3646</v>
      </c>
      <c r="C164" t="s">
        <v>3647</v>
      </c>
    </row>
    <row r="165" spans="1:3" x14ac:dyDescent="0.35">
      <c r="A165" t="s">
        <v>2598</v>
      </c>
      <c r="B165" t="s">
        <v>3648</v>
      </c>
      <c r="C165" t="s">
        <v>3649</v>
      </c>
    </row>
    <row r="166" spans="1:3" x14ac:dyDescent="0.35">
      <c r="A166" t="s">
        <v>2598</v>
      </c>
      <c r="B166" t="s">
        <v>3650</v>
      </c>
      <c r="C166" t="s">
        <v>3651</v>
      </c>
    </row>
    <row r="167" spans="1:3" x14ac:dyDescent="0.35">
      <c r="A167" t="s">
        <v>3652</v>
      </c>
      <c r="B167" t="s">
        <v>3653</v>
      </c>
      <c r="C167" t="s">
        <v>3654</v>
      </c>
    </row>
    <row r="168" spans="1:3" x14ac:dyDescent="0.35">
      <c r="A168" t="s">
        <v>677</v>
      </c>
      <c r="B168" t="s">
        <v>3655</v>
      </c>
      <c r="C168" t="s">
        <v>3656</v>
      </c>
    </row>
    <row r="169" spans="1:3" x14ac:dyDescent="0.35">
      <c r="A169" t="s">
        <v>677</v>
      </c>
      <c r="B169" t="s">
        <v>3657</v>
      </c>
      <c r="C169" t="s">
        <v>3658</v>
      </c>
    </row>
    <row r="170" spans="1:3" x14ac:dyDescent="0.35">
      <c r="A170" t="s">
        <v>3659</v>
      </c>
      <c r="B170" t="s">
        <v>3660</v>
      </c>
      <c r="C170" t="s">
        <v>3661</v>
      </c>
    </row>
    <row r="171" spans="1:3" x14ac:dyDescent="0.35">
      <c r="A171" t="s">
        <v>3662</v>
      </c>
      <c r="B171" t="s">
        <v>3663</v>
      </c>
      <c r="C171" t="s">
        <v>3664</v>
      </c>
    </row>
    <row r="172" spans="1:3" x14ac:dyDescent="0.35">
      <c r="A172" t="s">
        <v>3665</v>
      </c>
      <c r="B172" t="s">
        <v>3666</v>
      </c>
      <c r="C172" t="s">
        <v>3667</v>
      </c>
    </row>
    <row r="173" spans="1:3" x14ac:dyDescent="0.35">
      <c r="A173" t="s">
        <v>3668</v>
      </c>
      <c r="B173" t="s">
        <v>3669</v>
      </c>
      <c r="C173" t="s">
        <v>3670</v>
      </c>
    </row>
    <row r="174" spans="1:3" x14ac:dyDescent="0.35">
      <c r="A174" t="s">
        <v>685</v>
      </c>
      <c r="B174" t="s">
        <v>3671</v>
      </c>
      <c r="C174" t="s">
        <v>3672</v>
      </c>
    </row>
    <row r="175" spans="1:3" x14ac:dyDescent="0.35">
      <c r="A175" t="s">
        <v>2606</v>
      </c>
      <c r="B175" t="s">
        <v>3673</v>
      </c>
      <c r="C175" t="s">
        <v>2106</v>
      </c>
    </row>
    <row r="176" spans="1:3" x14ac:dyDescent="0.35">
      <c r="A176" t="s">
        <v>3674</v>
      </c>
      <c r="B176" t="s">
        <v>3675</v>
      </c>
      <c r="C176" t="s">
        <v>2115</v>
      </c>
    </row>
    <row r="177" spans="1:3" x14ac:dyDescent="0.35">
      <c r="A177" t="s">
        <v>3676</v>
      </c>
      <c r="B177" t="s">
        <v>3677</v>
      </c>
      <c r="C177" t="s">
        <v>3678</v>
      </c>
    </row>
    <row r="178" spans="1:3" x14ac:dyDescent="0.35">
      <c r="A178" t="s">
        <v>689</v>
      </c>
      <c r="B178" t="s">
        <v>3679</v>
      </c>
      <c r="C178" t="s">
        <v>3680</v>
      </c>
    </row>
    <row r="179" spans="1:3" x14ac:dyDescent="0.35">
      <c r="A179" t="s">
        <v>3681</v>
      </c>
      <c r="B179" t="s">
        <v>3682</v>
      </c>
      <c r="C179" t="s">
        <v>3683</v>
      </c>
    </row>
    <row r="180" spans="1:3" x14ac:dyDescent="0.35">
      <c r="A180" t="s">
        <v>3684</v>
      </c>
      <c r="B180" t="s">
        <v>3685</v>
      </c>
      <c r="C180" t="s">
        <v>2939</v>
      </c>
    </row>
    <row r="181" spans="1:3" x14ac:dyDescent="0.35">
      <c r="A181" t="s">
        <v>3686</v>
      </c>
      <c r="B181" t="s">
        <v>3687</v>
      </c>
      <c r="C181" t="s">
        <v>3688</v>
      </c>
    </row>
    <row r="182" spans="1:3" x14ac:dyDescent="0.35">
      <c r="A182" t="s">
        <v>3689</v>
      </c>
      <c r="B182" t="s">
        <v>3690</v>
      </c>
      <c r="C182" t="s">
        <v>3691</v>
      </c>
    </row>
    <row r="183" spans="1:3" x14ac:dyDescent="0.35">
      <c r="A183" t="s">
        <v>3692</v>
      </c>
      <c r="B183" t="s">
        <v>3693</v>
      </c>
      <c r="C183" t="s">
        <v>3694</v>
      </c>
    </row>
    <row r="184" spans="1:3" x14ac:dyDescent="0.35">
      <c r="A184" t="s">
        <v>3695</v>
      </c>
      <c r="B184" t="s">
        <v>3696</v>
      </c>
      <c r="C184" t="s">
        <v>2683</v>
      </c>
    </row>
    <row r="185" spans="1:3" x14ac:dyDescent="0.35">
      <c r="A185" t="s">
        <v>3697</v>
      </c>
      <c r="B185" t="s">
        <v>3698</v>
      </c>
      <c r="C185" t="s">
        <v>3699</v>
      </c>
    </row>
    <row r="186" spans="1:3" x14ac:dyDescent="0.35">
      <c r="A186" t="s">
        <v>3700</v>
      </c>
      <c r="B186" t="s">
        <v>3701</v>
      </c>
      <c r="C186" t="s">
        <v>3702</v>
      </c>
    </row>
    <row r="187" spans="1:3" x14ac:dyDescent="0.35">
      <c r="A187" t="s">
        <v>3703</v>
      </c>
      <c r="B187" t="s">
        <v>3704</v>
      </c>
      <c r="C187" t="s">
        <v>3705</v>
      </c>
    </row>
    <row r="188" spans="1:3" x14ac:dyDescent="0.35">
      <c r="A188" t="s">
        <v>2624</v>
      </c>
      <c r="B188" t="s">
        <v>3706</v>
      </c>
      <c r="C188" t="s">
        <v>3707</v>
      </c>
    </row>
    <row r="189" spans="1:3" x14ac:dyDescent="0.35">
      <c r="A189" t="s">
        <v>707</v>
      </c>
      <c r="B189" t="s">
        <v>3708</v>
      </c>
      <c r="C189" t="s">
        <v>3709</v>
      </c>
    </row>
    <row r="190" spans="1:3" x14ac:dyDescent="0.35">
      <c r="A190" t="s">
        <v>3710</v>
      </c>
      <c r="B190" t="s">
        <v>3711</v>
      </c>
      <c r="C190" t="s">
        <v>3712</v>
      </c>
    </row>
    <row r="191" spans="1:3" x14ac:dyDescent="0.35">
      <c r="A191" t="s">
        <v>3713</v>
      </c>
      <c r="B191" t="s">
        <v>3714</v>
      </c>
      <c r="C191" t="s">
        <v>3715</v>
      </c>
    </row>
    <row r="192" spans="1:3" x14ac:dyDescent="0.35">
      <c r="A192" t="s">
        <v>3716</v>
      </c>
      <c r="B192" t="s">
        <v>3369</v>
      </c>
      <c r="C192" t="s">
        <v>2542</v>
      </c>
    </row>
    <row r="193" spans="1:3" x14ac:dyDescent="0.35">
      <c r="A193" t="s">
        <v>3717</v>
      </c>
      <c r="B193" t="s">
        <v>3427</v>
      </c>
      <c r="C193" t="s">
        <v>2518</v>
      </c>
    </row>
    <row r="194" spans="1:3" x14ac:dyDescent="0.35">
      <c r="A194" t="s">
        <v>3718</v>
      </c>
      <c r="B194" t="s">
        <v>3719</v>
      </c>
      <c r="C194" t="s">
        <v>3720</v>
      </c>
    </row>
    <row r="195" spans="1:3" x14ac:dyDescent="0.35">
      <c r="A195" t="s">
        <v>723</v>
      </c>
      <c r="B195" t="s">
        <v>3721</v>
      </c>
      <c r="C195" t="s">
        <v>3722</v>
      </c>
    </row>
    <row r="196" spans="1:3" x14ac:dyDescent="0.35">
      <c r="A196" t="s">
        <v>2630</v>
      </c>
      <c r="B196" t="s">
        <v>3723</v>
      </c>
      <c r="C196" t="s">
        <v>3724</v>
      </c>
    </row>
    <row r="197" spans="1:3" x14ac:dyDescent="0.35">
      <c r="A197" t="s">
        <v>3725</v>
      </c>
      <c r="B197" t="s">
        <v>3726</v>
      </c>
      <c r="C197" t="s">
        <v>3727</v>
      </c>
    </row>
    <row r="198" spans="1:3" x14ac:dyDescent="0.35">
      <c r="A198" t="s">
        <v>731</v>
      </c>
      <c r="B198" t="s">
        <v>3728</v>
      </c>
      <c r="C198" t="s">
        <v>3729</v>
      </c>
    </row>
    <row r="199" spans="1:3" x14ac:dyDescent="0.35">
      <c r="A199" t="s">
        <v>3730</v>
      </c>
      <c r="B199" t="s">
        <v>3731</v>
      </c>
      <c r="C199" t="s">
        <v>3732</v>
      </c>
    </row>
    <row r="200" spans="1:3" x14ac:dyDescent="0.35">
      <c r="A200" t="s">
        <v>3733</v>
      </c>
      <c r="B200" t="s">
        <v>3734</v>
      </c>
      <c r="C200" t="s">
        <v>3735</v>
      </c>
    </row>
    <row r="201" spans="1:3" x14ac:dyDescent="0.35">
      <c r="A201" t="s">
        <v>3736</v>
      </c>
      <c r="B201" t="s">
        <v>3737</v>
      </c>
      <c r="C201" t="s">
        <v>3738</v>
      </c>
    </row>
    <row r="202" spans="1:3" x14ac:dyDescent="0.35">
      <c r="A202" t="s">
        <v>3739</v>
      </c>
      <c r="B202" t="s">
        <v>3740</v>
      </c>
      <c r="C202" t="s">
        <v>3741</v>
      </c>
    </row>
    <row r="203" spans="1:3" x14ac:dyDescent="0.35">
      <c r="A203" t="s">
        <v>736</v>
      </c>
      <c r="B203" t="s">
        <v>3742</v>
      </c>
      <c r="C203" t="s">
        <v>3743</v>
      </c>
    </row>
    <row r="204" spans="1:3" x14ac:dyDescent="0.35">
      <c r="A204" t="s">
        <v>740</v>
      </c>
      <c r="B204" t="s">
        <v>3744</v>
      </c>
      <c r="C204" t="s">
        <v>3745</v>
      </c>
    </row>
    <row r="205" spans="1:3" x14ac:dyDescent="0.35">
      <c r="A205" t="s">
        <v>744</v>
      </c>
      <c r="B205" t="s">
        <v>3746</v>
      </c>
      <c r="C205" t="s">
        <v>3747</v>
      </c>
    </row>
    <row r="206" spans="1:3" x14ac:dyDescent="0.35">
      <c r="A206" t="s">
        <v>3748</v>
      </c>
      <c r="B206" t="s">
        <v>3749</v>
      </c>
      <c r="C206" t="s">
        <v>3750</v>
      </c>
    </row>
    <row r="207" spans="1:3" x14ac:dyDescent="0.35">
      <c r="A207" t="s">
        <v>748</v>
      </c>
      <c r="B207" t="s">
        <v>3751</v>
      </c>
      <c r="C207" t="s">
        <v>3752</v>
      </c>
    </row>
    <row r="208" spans="1:3" x14ac:dyDescent="0.35">
      <c r="A208" t="s">
        <v>3753</v>
      </c>
      <c r="B208" t="s">
        <v>3754</v>
      </c>
      <c r="C208" t="s">
        <v>3755</v>
      </c>
    </row>
    <row r="209" spans="1:3" x14ac:dyDescent="0.35">
      <c r="A209" t="s">
        <v>3756</v>
      </c>
      <c r="B209" t="s">
        <v>3757</v>
      </c>
      <c r="C209" t="s">
        <v>3758</v>
      </c>
    </row>
    <row r="210" spans="1:3" x14ac:dyDescent="0.35">
      <c r="A210" t="s">
        <v>3759</v>
      </c>
      <c r="B210" t="s">
        <v>3760</v>
      </c>
      <c r="C210" t="s">
        <v>3761</v>
      </c>
    </row>
    <row r="211" spans="1:3" x14ac:dyDescent="0.35">
      <c r="A211" t="s">
        <v>752</v>
      </c>
      <c r="B211" t="s">
        <v>3762</v>
      </c>
      <c r="C211" t="s">
        <v>3763</v>
      </c>
    </row>
    <row r="212" spans="1:3" x14ac:dyDescent="0.35">
      <c r="A212" t="s">
        <v>3764</v>
      </c>
      <c r="B212" t="s">
        <v>3765</v>
      </c>
      <c r="C212" t="s">
        <v>3699</v>
      </c>
    </row>
    <row r="213" spans="1:3" x14ac:dyDescent="0.35">
      <c r="A213" t="s">
        <v>756</v>
      </c>
      <c r="B213" t="s">
        <v>3766</v>
      </c>
      <c r="C213" t="s">
        <v>3767</v>
      </c>
    </row>
    <row r="214" spans="1:3" x14ac:dyDescent="0.35">
      <c r="A214" t="s">
        <v>760</v>
      </c>
      <c r="B214" t="s">
        <v>3768</v>
      </c>
      <c r="C214" t="s">
        <v>3769</v>
      </c>
    </row>
    <row r="215" spans="1:3" x14ac:dyDescent="0.35">
      <c r="A215" t="s">
        <v>764</v>
      </c>
      <c r="B215" t="s">
        <v>3770</v>
      </c>
      <c r="C215" t="s">
        <v>3771</v>
      </c>
    </row>
    <row r="216" spans="1:3" x14ac:dyDescent="0.35">
      <c r="A216" t="s">
        <v>3772</v>
      </c>
      <c r="B216" t="s">
        <v>3773</v>
      </c>
      <c r="C216" t="s">
        <v>3774</v>
      </c>
    </row>
    <row r="217" spans="1:3" x14ac:dyDescent="0.35">
      <c r="A217" t="s">
        <v>768</v>
      </c>
      <c r="B217" t="s">
        <v>3775</v>
      </c>
      <c r="C217" t="s">
        <v>3776</v>
      </c>
    </row>
    <row r="218" spans="1:3" x14ac:dyDescent="0.35">
      <c r="A218" t="s">
        <v>3777</v>
      </c>
      <c r="B218" t="s">
        <v>3778</v>
      </c>
      <c r="C218" t="s">
        <v>3779</v>
      </c>
    </row>
    <row r="219" spans="1:3" x14ac:dyDescent="0.35">
      <c r="A219" t="s">
        <v>3780</v>
      </c>
      <c r="B219" t="s">
        <v>3781</v>
      </c>
      <c r="C219" t="s">
        <v>3782</v>
      </c>
    </row>
    <row r="220" spans="1:3" x14ac:dyDescent="0.35">
      <c r="A220" t="s">
        <v>3783</v>
      </c>
      <c r="B220" t="s">
        <v>3784</v>
      </c>
      <c r="C220" t="s">
        <v>3785</v>
      </c>
    </row>
    <row r="221" spans="1:3" x14ac:dyDescent="0.35">
      <c r="A221" t="s">
        <v>3786</v>
      </c>
      <c r="B221" t="s">
        <v>3787</v>
      </c>
      <c r="C221" t="s">
        <v>3788</v>
      </c>
    </row>
    <row r="222" spans="1:3" x14ac:dyDescent="0.35">
      <c r="A222" t="s">
        <v>3786</v>
      </c>
      <c r="B222" t="s">
        <v>3789</v>
      </c>
      <c r="C222" t="s">
        <v>3790</v>
      </c>
    </row>
    <row r="223" spans="1:3" x14ac:dyDescent="0.35">
      <c r="A223" t="s">
        <v>3791</v>
      </c>
      <c r="B223" t="s">
        <v>3792</v>
      </c>
      <c r="C223" t="s">
        <v>3793</v>
      </c>
    </row>
    <row r="224" spans="1:3" x14ac:dyDescent="0.35">
      <c r="A224" t="s">
        <v>3794</v>
      </c>
      <c r="B224" t="s">
        <v>3795</v>
      </c>
      <c r="C224" t="s">
        <v>3796</v>
      </c>
    </row>
    <row r="225" spans="1:3" x14ac:dyDescent="0.35">
      <c r="A225" t="s">
        <v>3797</v>
      </c>
      <c r="B225" t="s">
        <v>3798</v>
      </c>
      <c r="C225" t="s">
        <v>3799</v>
      </c>
    </row>
    <row r="226" spans="1:3" x14ac:dyDescent="0.35">
      <c r="A226" t="s">
        <v>778</v>
      </c>
      <c r="B226" t="s">
        <v>3800</v>
      </c>
      <c r="C226" t="s">
        <v>3265</v>
      </c>
    </row>
    <row r="227" spans="1:3" x14ac:dyDescent="0.35">
      <c r="A227" t="s">
        <v>3801</v>
      </c>
      <c r="B227" t="s">
        <v>3802</v>
      </c>
      <c r="C227" t="s">
        <v>2965</v>
      </c>
    </row>
    <row r="228" spans="1:3" x14ac:dyDescent="0.35">
      <c r="A228" t="s">
        <v>3803</v>
      </c>
      <c r="B228" t="s">
        <v>3804</v>
      </c>
      <c r="C228" t="s">
        <v>3805</v>
      </c>
    </row>
    <row r="229" spans="1:3" x14ac:dyDescent="0.35">
      <c r="A229" t="s">
        <v>3806</v>
      </c>
      <c r="B229" t="s">
        <v>3807</v>
      </c>
      <c r="C229" t="s">
        <v>3808</v>
      </c>
    </row>
    <row r="230" spans="1:3" x14ac:dyDescent="0.35">
      <c r="A230" t="s">
        <v>782</v>
      </c>
      <c r="B230" t="s">
        <v>3809</v>
      </c>
      <c r="C230" t="s">
        <v>3810</v>
      </c>
    </row>
    <row r="231" spans="1:3" x14ac:dyDescent="0.35">
      <c r="A231" t="s">
        <v>786</v>
      </c>
      <c r="B231" t="s">
        <v>3811</v>
      </c>
      <c r="C231" t="s">
        <v>3812</v>
      </c>
    </row>
    <row r="232" spans="1:3" x14ac:dyDescent="0.35">
      <c r="A232" t="s">
        <v>796</v>
      </c>
      <c r="B232" t="s">
        <v>3813</v>
      </c>
      <c r="C232" t="s">
        <v>3814</v>
      </c>
    </row>
    <row r="233" spans="1:3" x14ac:dyDescent="0.35">
      <c r="A233" t="s">
        <v>3815</v>
      </c>
      <c r="B233" t="s">
        <v>3816</v>
      </c>
      <c r="C233" t="s">
        <v>3817</v>
      </c>
    </row>
    <row r="234" spans="1:3" x14ac:dyDescent="0.35">
      <c r="A234" t="s">
        <v>800</v>
      </c>
      <c r="B234" t="s">
        <v>3818</v>
      </c>
      <c r="C234" t="s">
        <v>3819</v>
      </c>
    </row>
    <row r="235" spans="1:3" x14ac:dyDescent="0.35">
      <c r="A235" t="s">
        <v>3820</v>
      </c>
      <c r="B235" t="s">
        <v>3821</v>
      </c>
      <c r="C235" t="s">
        <v>3822</v>
      </c>
    </row>
    <row r="236" spans="1:3" x14ac:dyDescent="0.35">
      <c r="A236" t="s">
        <v>3823</v>
      </c>
      <c r="B236" t="s">
        <v>3824</v>
      </c>
      <c r="C236" t="s">
        <v>3825</v>
      </c>
    </row>
    <row r="237" spans="1:3" x14ac:dyDescent="0.35">
      <c r="A237" t="s">
        <v>3826</v>
      </c>
      <c r="B237" t="s">
        <v>3827</v>
      </c>
      <c r="C237" t="s">
        <v>3828</v>
      </c>
    </row>
    <row r="238" spans="1:3" x14ac:dyDescent="0.35">
      <c r="A238" t="s">
        <v>3829</v>
      </c>
      <c r="B238" t="s">
        <v>3830</v>
      </c>
      <c r="C238" t="s">
        <v>3831</v>
      </c>
    </row>
    <row r="239" spans="1:3" x14ac:dyDescent="0.35">
      <c r="A239" t="s">
        <v>2660</v>
      </c>
      <c r="B239" t="s">
        <v>3832</v>
      </c>
      <c r="C239" t="s">
        <v>3833</v>
      </c>
    </row>
    <row r="240" spans="1:3" x14ac:dyDescent="0.35">
      <c r="A240" t="s">
        <v>2660</v>
      </c>
      <c r="B240" t="s">
        <v>3834</v>
      </c>
      <c r="C240" t="s">
        <v>3835</v>
      </c>
    </row>
    <row r="241" spans="1:3" x14ac:dyDescent="0.35">
      <c r="A241" t="s">
        <v>808</v>
      </c>
      <c r="B241" t="s">
        <v>3836</v>
      </c>
      <c r="C241" t="s">
        <v>3837</v>
      </c>
    </row>
    <row r="242" spans="1:3" x14ac:dyDescent="0.35">
      <c r="A242" t="s">
        <v>812</v>
      </c>
      <c r="B242" t="s">
        <v>3838</v>
      </c>
      <c r="C242" t="s">
        <v>3839</v>
      </c>
    </row>
    <row r="243" spans="1:3" x14ac:dyDescent="0.35">
      <c r="A243" t="s">
        <v>2665</v>
      </c>
      <c r="B243" t="s">
        <v>3840</v>
      </c>
      <c r="C243" t="s">
        <v>3841</v>
      </c>
    </row>
    <row r="244" spans="1:3" x14ac:dyDescent="0.35">
      <c r="A244" t="s">
        <v>3842</v>
      </c>
      <c r="B244" t="s">
        <v>3843</v>
      </c>
      <c r="C244" t="s">
        <v>3844</v>
      </c>
    </row>
    <row r="245" spans="1:3" x14ac:dyDescent="0.35">
      <c r="A245" t="s">
        <v>3845</v>
      </c>
      <c r="B245" t="s">
        <v>3846</v>
      </c>
      <c r="C245" t="s">
        <v>3847</v>
      </c>
    </row>
    <row r="246" spans="1:3" x14ac:dyDescent="0.35">
      <c r="A246" t="s">
        <v>3848</v>
      </c>
      <c r="B246" t="s">
        <v>3849</v>
      </c>
      <c r="C246" t="s">
        <v>3850</v>
      </c>
    </row>
    <row r="247" spans="1:3" x14ac:dyDescent="0.35">
      <c r="A247" t="s">
        <v>3851</v>
      </c>
      <c r="B247" t="s">
        <v>3852</v>
      </c>
      <c r="C247" t="s">
        <v>3853</v>
      </c>
    </row>
    <row r="248" spans="1:3" x14ac:dyDescent="0.35">
      <c r="A248" t="s">
        <v>3854</v>
      </c>
      <c r="B248" t="s">
        <v>3855</v>
      </c>
      <c r="C248" t="s">
        <v>3856</v>
      </c>
    </row>
    <row r="249" spans="1:3" x14ac:dyDescent="0.35">
      <c r="A249" t="s">
        <v>3857</v>
      </c>
      <c r="B249" t="s">
        <v>3858</v>
      </c>
      <c r="C249" t="s">
        <v>3859</v>
      </c>
    </row>
    <row r="250" spans="1:3" x14ac:dyDescent="0.35">
      <c r="A250" t="s">
        <v>3860</v>
      </c>
      <c r="B250" t="s">
        <v>3861</v>
      </c>
      <c r="C250" t="s">
        <v>3862</v>
      </c>
    </row>
    <row r="251" spans="1:3" x14ac:dyDescent="0.35">
      <c r="A251" t="s">
        <v>3863</v>
      </c>
      <c r="B251" t="s">
        <v>3864</v>
      </c>
      <c r="C251" t="s">
        <v>3865</v>
      </c>
    </row>
    <row r="252" spans="1:3" x14ac:dyDescent="0.35">
      <c r="A252" t="s">
        <v>3866</v>
      </c>
      <c r="B252" t="s">
        <v>3867</v>
      </c>
      <c r="C252" t="s">
        <v>3868</v>
      </c>
    </row>
    <row r="253" spans="1:3" x14ac:dyDescent="0.35">
      <c r="A253" t="s">
        <v>3869</v>
      </c>
      <c r="B253" t="s">
        <v>3870</v>
      </c>
      <c r="C253" t="s">
        <v>3497</v>
      </c>
    </row>
    <row r="254" spans="1:3" x14ac:dyDescent="0.35">
      <c r="A254" t="s">
        <v>820</v>
      </c>
      <c r="B254" t="s">
        <v>3871</v>
      </c>
      <c r="C254" t="s">
        <v>3872</v>
      </c>
    </row>
    <row r="255" spans="1:3" x14ac:dyDescent="0.35">
      <c r="A255" t="s">
        <v>3873</v>
      </c>
      <c r="B255" t="s">
        <v>3874</v>
      </c>
      <c r="C255" t="s">
        <v>3875</v>
      </c>
    </row>
    <row r="256" spans="1:3" x14ac:dyDescent="0.35">
      <c r="A256" t="s">
        <v>3876</v>
      </c>
      <c r="B256" t="s">
        <v>3877</v>
      </c>
      <c r="C256" t="s">
        <v>3878</v>
      </c>
    </row>
    <row r="257" spans="1:3" x14ac:dyDescent="0.35">
      <c r="A257" t="s">
        <v>3876</v>
      </c>
      <c r="B257" t="s">
        <v>3879</v>
      </c>
      <c r="C257" t="s">
        <v>3497</v>
      </c>
    </row>
    <row r="258" spans="1:3" x14ac:dyDescent="0.35">
      <c r="A258" t="s">
        <v>3876</v>
      </c>
      <c r="B258" t="s">
        <v>3067</v>
      </c>
      <c r="C258" t="s">
        <v>3880</v>
      </c>
    </row>
    <row r="259" spans="1:3" x14ac:dyDescent="0.35">
      <c r="A259" t="s">
        <v>3881</v>
      </c>
      <c r="B259" t="s">
        <v>3882</v>
      </c>
      <c r="C259" t="s">
        <v>3883</v>
      </c>
    </row>
    <row r="260" spans="1:3" x14ac:dyDescent="0.35">
      <c r="A260" t="s">
        <v>3884</v>
      </c>
      <c r="B260" t="s">
        <v>3885</v>
      </c>
      <c r="C260" t="s">
        <v>3886</v>
      </c>
    </row>
    <row r="261" spans="1:3" x14ac:dyDescent="0.35">
      <c r="A261" t="s">
        <v>3887</v>
      </c>
      <c r="B261" t="s">
        <v>3888</v>
      </c>
      <c r="C261" t="s">
        <v>3889</v>
      </c>
    </row>
    <row r="262" spans="1:3" x14ac:dyDescent="0.35">
      <c r="A262" t="s">
        <v>2679</v>
      </c>
      <c r="B262" t="s">
        <v>3890</v>
      </c>
      <c r="C262" t="s">
        <v>3891</v>
      </c>
    </row>
    <row r="263" spans="1:3" x14ac:dyDescent="0.35">
      <c r="A263" t="s">
        <v>2679</v>
      </c>
      <c r="B263" t="s">
        <v>3892</v>
      </c>
      <c r="C263" t="s">
        <v>2825</v>
      </c>
    </row>
    <row r="264" spans="1:3" x14ac:dyDescent="0.35">
      <c r="A264" t="s">
        <v>828</v>
      </c>
      <c r="B264" t="s">
        <v>3893</v>
      </c>
      <c r="C264" t="s">
        <v>3894</v>
      </c>
    </row>
    <row r="265" spans="1:3" x14ac:dyDescent="0.35">
      <c r="A265" t="s">
        <v>832</v>
      </c>
      <c r="B265" t="s">
        <v>3895</v>
      </c>
      <c r="C265" t="s">
        <v>2882</v>
      </c>
    </row>
    <row r="266" spans="1:3" x14ac:dyDescent="0.35">
      <c r="A266" t="s">
        <v>3896</v>
      </c>
      <c r="B266" t="s">
        <v>3897</v>
      </c>
      <c r="C266" t="s">
        <v>3898</v>
      </c>
    </row>
    <row r="267" spans="1:3" x14ac:dyDescent="0.35">
      <c r="A267" t="s">
        <v>836</v>
      </c>
      <c r="B267" t="s">
        <v>3899</v>
      </c>
      <c r="C267" t="s">
        <v>3900</v>
      </c>
    </row>
    <row r="268" spans="1:3" x14ac:dyDescent="0.35">
      <c r="A268" t="s">
        <v>3901</v>
      </c>
      <c r="B268" t="s">
        <v>3902</v>
      </c>
      <c r="C268" t="s">
        <v>3903</v>
      </c>
    </row>
    <row r="269" spans="1:3" x14ac:dyDescent="0.35">
      <c r="A269" t="s">
        <v>843</v>
      </c>
      <c r="B269" t="s">
        <v>3904</v>
      </c>
      <c r="C269" t="s">
        <v>3905</v>
      </c>
    </row>
    <row r="270" spans="1:3" x14ac:dyDescent="0.35">
      <c r="A270" t="s">
        <v>3906</v>
      </c>
      <c r="B270" t="s">
        <v>3907</v>
      </c>
      <c r="C270" t="s">
        <v>3908</v>
      </c>
    </row>
    <row r="271" spans="1:3" x14ac:dyDescent="0.35">
      <c r="A271" t="s">
        <v>3909</v>
      </c>
      <c r="B271" t="s">
        <v>3910</v>
      </c>
      <c r="C271" t="s">
        <v>3911</v>
      </c>
    </row>
    <row r="272" spans="1:3" x14ac:dyDescent="0.35">
      <c r="A272" t="s">
        <v>847</v>
      </c>
      <c r="B272" t="s">
        <v>3912</v>
      </c>
      <c r="C272" t="s">
        <v>3913</v>
      </c>
    </row>
    <row r="273" spans="1:3" x14ac:dyDescent="0.35">
      <c r="A273" t="s">
        <v>3914</v>
      </c>
      <c r="B273" t="s">
        <v>3915</v>
      </c>
      <c r="C273" t="s">
        <v>3916</v>
      </c>
    </row>
    <row r="274" spans="1:3" x14ac:dyDescent="0.35">
      <c r="A274" t="s">
        <v>3917</v>
      </c>
      <c r="B274" t="s">
        <v>3918</v>
      </c>
      <c r="C274" t="s">
        <v>3919</v>
      </c>
    </row>
    <row r="275" spans="1:3" x14ac:dyDescent="0.35">
      <c r="A275" t="s">
        <v>3920</v>
      </c>
      <c r="B275" t="s">
        <v>3921</v>
      </c>
      <c r="C275" t="s">
        <v>3922</v>
      </c>
    </row>
    <row r="276" spans="1:3" x14ac:dyDescent="0.35">
      <c r="A276" t="s">
        <v>860</v>
      </c>
      <c r="B276" t="s">
        <v>3923</v>
      </c>
      <c r="C276" t="s">
        <v>3924</v>
      </c>
    </row>
    <row r="277" spans="1:3" x14ac:dyDescent="0.35">
      <c r="A277" t="s">
        <v>864</v>
      </c>
      <c r="B277" t="s">
        <v>3925</v>
      </c>
      <c r="C277" t="s">
        <v>3926</v>
      </c>
    </row>
    <row r="278" spans="1:3" x14ac:dyDescent="0.35">
      <c r="A278" t="s">
        <v>220</v>
      </c>
      <c r="B278" t="s">
        <v>3927</v>
      </c>
      <c r="C278" t="s">
        <v>3928</v>
      </c>
    </row>
    <row r="279" spans="1:3" x14ac:dyDescent="0.35">
      <c r="A279" t="s">
        <v>222</v>
      </c>
      <c r="B279" t="s">
        <v>3929</v>
      </c>
      <c r="C279" t="s">
        <v>3930</v>
      </c>
    </row>
    <row r="280" spans="1:3" x14ac:dyDescent="0.35">
      <c r="A280" t="s">
        <v>2693</v>
      </c>
      <c r="B280" t="s">
        <v>3931</v>
      </c>
      <c r="C280" t="s">
        <v>3932</v>
      </c>
    </row>
    <row r="281" spans="1:3" x14ac:dyDescent="0.35">
      <c r="A281" t="s">
        <v>3933</v>
      </c>
      <c r="B281" t="s">
        <v>3934</v>
      </c>
      <c r="C281" t="s">
        <v>3935</v>
      </c>
    </row>
    <row r="282" spans="1:3" x14ac:dyDescent="0.35">
      <c r="A282" t="s">
        <v>872</v>
      </c>
      <c r="B282" t="s">
        <v>3936</v>
      </c>
      <c r="C282" t="s">
        <v>3937</v>
      </c>
    </row>
    <row r="283" spans="1:3" x14ac:dyDescent="0.35">
      <c r="A283" t="s">
        <v>880</v>
      </c>
      <c r="B283" t="s">
        <v>3938</v>
      </c>
      <c r="C283" t="s">
        <v>3939</v>
      </c>
    </row>
    <row r="284" spans="1:3" x14ac:dyDescent="0.35">
      <c r="A284" t="s">
        <v>3940</v>
      </c>
      <c r="B284" t="s">
        <v>3941</v>
      </c>
      <c r="C284" t="s">
        <v>3942</v>
      </c>
    </row>
    <row r="285" spans="1:3" x14ac:dyDescent="0.35">
      <c r="A285" t="s">
        <v>3940</v>
      </c>
      <c r="B285" t="s">
        <v>3943</v>
      </c>
      <c r="C285" t="s">
        <v>3330</v>
      </c>
    </row>
    <row r="286" spans="1:3" x14ac:dyDescent="0.35">
      <c r="A286" t="s">
        <v>2696</v>
      </c>
      <c r="B286" t="s">
        <v>3944</v>
      </c>
      <c r="C286" t="s">
        <v>2834</v>
      </c>
    </row>
    <row r="287" spans="1:3" x14ac:dyDescent="0.35">
      <c r="A287" t="s">
        <v>2696</v>
      </c>
      <c r="B287" t="s">
        <v>3945</v>
      </c>
      <c r="C287" t="s">
        <v>2513</v>
      </c>
    </row>
    <row r="288" spans="1:3" x14ac:dyDescent="0.35">
      <c r="A288" t="s">
        <v>2698</v>
      </c>
      <c r="B288" t="s">
        <v>3946</v>
      </c>
      <c r="C288" t="s">
        <v>3366</v>
      </c>
    </row>
    <row r="289" spans="1:3" x14ac:dyDescent="0.35">
      <c r="A289" t="s">
        <v>2698</v>
      </c>
      <c r="B289" t="s">
        <v>3947</v>
      </c>
      <c r="C289" t="s">
        <v>2518</v>
      </c>
    </row>
    <row r="290" spans="1:3" x14ac:dyDescent="0.35">
      <c r="A290" t="s">
        <v>900</v>
      </c>
      <c r="B290" t="s">
        <v>3948</v>
      </c>
      <c r="C290" t="s">
        <v>3949</v>
      </c>
    </row>
    <row r="291" spans="1:3" x14ac:dyDescent="0.35">
      <c r="A291" t="s">
        <v>904</v>
      </c>
      <c r="B291" t="s">
        <v>3950</v>
      </c>
      <c r="C291" t="s">
        <v>3951</v>
      </c>
    </row>
    <row r="292" spans="1:3" x14ac:dyDescent="0.35">
      <c r="A292" t="s">
        <v>908</v>
      </c>
      <c r="B292" t="s">
        <v>3952</v>
      </c>
      <c r="C292" t="s">
        <v>3953</v>
      </c>
    </row>
    <row r="293" spans="1:3" x14ac:dyDescent="0.35">
      <c r="A293" t="s">
        <v>3954</v>
      </c>
      <c r="B293" t="s">
        <v>3955</v>
      </c>
      <c r="C293" t="s">
        <v>3956</v>
      </c>
    </row>
    <row r="294" spans="1:3" x14ac:dyDescent="0.35">
      <c r="A294" t="s">
        <v>3957</v>
      </c>
      <c r="B294" t="s">
        <v>3958</v>
      </c>
      <c r="C294" t="s">
        <v>3959</v>
      </c>
    </row>
    <row r="295" spans="1:3" x14ac:dyDescent="0.35">
      <c r="A295" t="s">
        <v>3960</v>
      </c>
      <c r="B295" t="s">
        <v>3961</v>
      </c>
      <c r="C295" t="s">
        <v>3962</v>
      </c>
    </row>
    <row r="296" spans="1:3" x14ac:dyDescent="0.35">
      <c r="A296" t="s">
        <v>3963</v>
      </c>
      <c r="B296" t="s">
        <v>3964</v>
      </c>
      <c r="C296" t="s">
        <v>3965</v>
      </c>
    </row>
    <row r="297" spans="1:3" x14ac:dyDescent="0.35">
      <c r="A297" t="s">
        <v>3966</v>
      </c>
      <c r="B297" t="s">
        <v>3967</v>
      </c>
      <c r="C297" t="s">
        <v>3968</v>
      </c>
    </row>
    <row r="298" spans="1:3" x14ac:dyDescent="0.35">
      <c r="A298" t="s">
        <v>3966</v>
      </c>
      <c r="B298" t="s">
        <v>3969</v>
      </c>
      <c r="C298" t="s">
        <v>3970</v>
      </c>
    </row>
    <row r="299" spans="1:3" x14ac:dyDescent="0.35">
      <c r="A299" t="s">
        <v>3971</v>
      </c>
      <c r="B299" t="s">
        <v>3972</v>
      </c>
      <c r="C299" t="s">
        <v>3973</v>
      </c>
    </row>
    <row r="300" spans="1:3" x14ac:dyDescent="0.35">
      <c r="A300" t="s">
        <v>912</v>
      </c>
      <c r="B300" t="s">
        <v>3974</v>
      </c>
      <c r="C300" t="s">
        <v>3975</v>
      </c>
    </row>
    <row r="301" spans="1:3" x14ac:dyDescent="0.35">
      <c r="A301" t="s">
        <v>3976</v>
      </c>
      <c r="B301" t="s">
        <v>3977</v>
      </c>
      <c r="C301" t="s">
        <v>3978</v>
      </c>
    </row>
    <row r="302" spans="1:3" x14ac:dyDescent="0.35">
      <c r="A302" t="s">
        <v>3979</v>
      </c>
      <c r="B302" t="s">
        <v>3980</v>
      </c>
      <c r="C302" t="s">
        <v>3981</v>
      </c>
    </row>
    <row r="303" spans="1:3" x14ac:dyDescent="0.35">
      <c r="A303" t="s">
        <v>3982</v>
      </c>
      <c r="B303" t="s">
        <v>3983</v>
      </c>
      <c r="C303" t="s">
        <v>3984</v>
      </c>
    </row>
    <row r="304" spans="1:3" x14ac:dyDescent="0.35">
      <c r="A304" t="s">
        <v>925</v>
      </c>
      <c r="B304" t="s">
        <v>3985</v>
      </c>
      <c r="C304" t="s">
        <v>2518</v>
      </c>
    </row>
    <row r="305" spans="1:3" x14ac:dyDescent="0.35">
      <c r="A305" t="s">
        <v>3986</v>
      </c>
      <c r="B305" t="s">
        <v>3987</v>
      </c>
      <c r="C305" t="s">
        <v>3988</v>
      </c>
    </row>
    <row r="306" spans="1:3" x14ac:dyDescent="0.35">
      <c r="A306" t="s">
        <v>3989</v>
      </c>
      <c r="B306" t="s">
        <v>3990</v>
      </c>
      <c r="C306" t="s">
        <v>3991</v>
      </c>
    </row>
    <row r="307" spans="1:3" x14ac:dyDescent="0.35">
      <c r="A307" t="s">
        <v>3992</v>
      </c>
      <c r="B307" t="s">
        <v>3993</v>
      </c>
      <c r="C307" t="s">
        <v>3994</v>
      </c>
    </row>
    <row r="308" spans="1:3" x14ac:dyDescent="0.35">
      <c r="A308" t="s">
        <v>3995</v>
      </c>
      <c r="B308" t="s">
        <v>3996</v>
      </c>
      <c r="C308" t="s">
        <v>3997</v>
      </c>
    </row>
    <row r="309" spans="1:3" x14ac:dyDescent="0.35">
      <c r="A309" t="s">
        <v>929</v>
      </c>
      <c r="B309" t="s">
        <v>3998</v>
      </c>
      <c r="C309" t="s">
        <v>3999</v>
      </c>
    </row>
    <row r="310" spans="1:3" x14ac:dyDescent="0.35">
      <c r="A310" t="s">
        <v>933</v>
      </c>
      <c r="B310" t="s">
        <v>4000</v>
      </c>
      <c r="C310" t="s">
        <v>4001</v>
      </c>
    </row>
    <row r="311" spans="1:3" x14ac:dyDescent="0.35">
      <c r="A311" t="s">
        <v>2709</v>
      </c>
      <c r="B311" t="s">
        <v>4002</v>
      </c>
      <c r="C311" t="s">
        <v>4003</v>
      </c>
    </row>
    <row r="312" spans="1:3" x14ac:dyDescent="0.35">
      <c r="A312" t="s">
        <v>4004</v>
      </c>
      <c r="B312" t="s">
        <v>4005</v>
      </c>
      <c r="C312" t="s">
        <v>2825</v>
      </c>
    </row>
    <row r="313" spans="1:3" x14ac:dyDescent="0.35">
      <c r="A313" t="s">
        <v>4006</v>
      </c>
      <c r="B313" t="s">
        <v>4007</v>
      </c>
      <c r="C313" t="s">
        <v>4008</v>
      </c>
    </row>
    <row r="314" spans="1:3" x14ac:dyDescent="0.35">
      <c r="A314" t="s">
        <v>4009</v>
      </c>
      <c r="B314" t="s">
        <v>4010</v>
      </c>
      <c r="C314" t="s">
        <v>4011</v>
      </c>
    </row>
    <row r="315" spans="1:3" x14ac:dyDescent="0.35">
      <c r="A315" t="s">
        <v>2712</v>
      </c>
      <c r="B315" t="s">
        <v>4012</v>
      </c>
      <c r="C315" t="s">
        <v>4013</v>
      </c>
    </row>
    <row r="316" spans="1:3" x14ac:dyDescent="0.35">
      <c r="A316" t="s">
        <v>4014</v>
      </c>
      <c r="B316" t="s">
        <v>4015</v>
      </c>
      <c r="C316" t="s">
        <v>4016</v>
      </c>
    </row>
    <row r="317" spans="1:3" x14ac:dyDescent="0.35">
      <c r="A317" t="s">
        <v>4017</v>
      </c>
      <c r="B317" t="s">
        <v>4018</v>
      </c>
      <c r="C317" t="s">
        <v>4019</v>
      </c>
    </row>
    <row r="318" spans="1:3" x14ac:dyDescent="0.35">
      <c r="A318" t="s">
        <v>4020</v>
      </c>
      <c r="B318" t="s">
        <v>4021</v>
      </c>
      <c r="C318" t="s">
        <v>4022</v>
      </c>
    </row>
    <row r="319" spans="1:3" x14ac:dyDescent="0.35">
      <c r="A319" t="s">
        <v>231</v>
      </c>
      <c r="B319" t="s">
        <v>4023</v>
      </c>
      <c r="C319" t="s">
        <v>4024</v>
      </c>
    </row>
    <row r="320" spans="1:3" x14ac:dyDescent="0.35">
      <c r="A320" t="s">
        <v>4025</v>
      </c>
      <c r="B320" t="s">
        <v>4026</v>
      </c>
      <c r="C320" t="s">
        <v>4027</v>
      </c>
    </row>
    <row r="321" spans="1:3" x14ac:dyDescent="0.35">
      <c r="A321" t="s">
        <v>952</v>
      </c>
      <c r="B321" t="s">
        <v>4028</v>
      </c>
      <c r="C321" t="s">
        <v>4029</v>
      </c>
    </row>
    <row r="322" spans="1:3" x14ac:dyDescent="0.35">
      <c r="A322" t="s">
        <v>4030</v>
      </c>
      <c r="B322" t="s">
        <v>4031</v>
      </c>
      <c r="C322" t="s">
        <v>4032</v>
      </c>
    </row>
    <row r="323" spans="1:3" x14ac:dyDescent="0.35">
      <c r="A323" t="s">
        <v>4033</v>
      </c>
      <c r="B323" t="s">
        <v>4034</v>
      </c>
      <c r="C323" t="s">
        <v>4035</v>
      </c>
    </row>
    <row r="324" spans="1:3" x14ac:dyDescent="0.35">
      <c r="A324" t="s">
        <v>4036</v>
      </c>
      <c r="B324" t="s">
        <v>4037</v>
      </c>
      <c r="C324" t="s">
        <v>4038</v>
      </c>
    </row>
    <row r="325" spans="1:3" x14ac:dyDescent="0.35">
      <c r="A325" t="s">
        <v>4039</v>
      </c>
      <c r="B325" t="s">
        <v>2656</v>
      </c>
      <c r="C325" t="s">
        <v>3366</v>
      </c>
    </row>
    <row r="326" spans="1:3" x14ac:dyDescent="0.35">
      <c r="A326" t="s">
        <v>4040</v>
      </c>
      <c r="B326" t="s">
        <v>4041</v>
      </c>
      <c r="C326" t="s">
        <v>3327</v>
      </c>
    </row>
    <row r="327" spans="1:3" x14ac:dyDescent="0.35">
      <c r="A327" t="s">
        <v>4040</v>
      </c>
      <c r="B327" t="s">
        <v>4042</v>
      </c>
      <c r="C327" t="s">
        <v>3328</v>
      </c>
    </row>
    <row r="328" spans="1:3" x14ac:dyDescent="0.35">
      <c r="A328" t="s">
        <v>4040</v>
      </c>
      <c r="B328" t="s">
        <v>3943</v>
      </c>
      <c r="C328" t="s">
        <v>3330</v>
      </c>
    </row>
    <row r="329" spans="1:3" x14ac:dyDescent="0.35">
      <c r="A329" t="s">
        <v>4043</v>
      </c>
      <c r="B329" t="s">
        <v>4044</v>
      </c>
      <c r="C329" t="s">
        <v>4045</v>
      </c>
    </row>
    <row r="330" spans="1:3" x14ac:dyDescent="0.35">
      <c r="A330" t="s">
        <v>4046</v>
      </c>
      <c r="B330" t="s">
        <v>4047</v>
      </c>
      <c r="C330" t="s">
        <v>4048</v>
      </c>
    </row>
    <row r="331" spans="1:3" x14ac:dyDescent="0.35">
      <c r="A331" t="s">
        <v>4049</v>
      </c>
      <c r="B331" t="s">
        <v>4050</v>
      </c>
      <c r="C331" t="s">
        <v>4051</v>
      </c>
    </row>
    <row r="332" spans="1:3" x14ac:dyDescent="0.35">
      <c r="A332" t="s">
        <v>4052</v>
      </c>
      <c r="B332" t="s">
        <v>4053</v>
      </c>
      <c r="C332" t="s">
        <v>4054</v>
      </c>
    </row>
    <row r="333" spans="1:3" x14ac:dyDescent="0.35">
      <c r="A333" t="s">
        <v>2723</v>
      </c>
      <c r="B333" t="s">
        <v>4055</v>
      </c>
      <c r="C333" t="s">
        <v>4056</v>
      </c>
    </row>
    <row r="334" spans="1:3" x14ac:dyDescent="0.35">
      <c r="A334" t="s">
        <v>956</v>
      </c>
      <c r="B334" t="s">
        <v>4057</v>
      </c>
      <c r="C334" t="s">
        <v>4058</v>
      </c>
    </row>
    <row r="335" spans="1:3" x14ac:dyDescent="0.35">
      <c r="A335" t="s">
        <v>4059</v>
      </c>
      <c r="B335" t="s">
        <v>4060</v>
      </c>
      <c r="C335" t="s">
        <v>3281</v>
      </c>
    </row>
    <row r="336" spans="1:3" x14ac:dyDescent="0.35">
      <c r="A336" t="s">
        <v>4059</v>
      </c>
      <c r="B336" t="s">
        <v>4061</v>
      </c>
      <c r="C336" t="s">
        <v>3282</v>
      </c>
    </row>
    <row r="337" spans="1:3" x14ac:dyDescent="0.35">
      <c r="A337" t="s">
        <v>4059</v>
      </c>
      <c r="B337" t="s">
        <v>3283</v>
      </c>
      <c r="C337" t="s">
        <v>3265</v>
      </c>
    </row>
    <row r="338" spans="1:3" x14ac:dyDescent="0.35">
      <c r="A338" t="s">
        <v>960</v>
      </c>
      <c r="B338" t="s">
        <v>4062</v>
      </c>
      <c r="C338" t="s">
        <v>4063</v>
      </c>
    </row>
    <row r="339" spans="1:3" x14ac:dyDescent="0.35">
      <c r="A339" t="s">
        <v>4064</v>
      </c>
      <c r="B339" t="s">
        <v>4065</v>
      </c>
      <c r="C339" t="s">
        <v>4066</v>
      </c>
    </row>
    <row r="340" spans="1:3" x14ac:dyDescent="0.35">
      <c r="A340" t="s">
        <v>4067</v>
      </c>
      <c r="B340" t="s">
        <v>4068</v>
      </c>
      <c r="C340" t="s">
        <v>4069</v>
      </c>
    </row>
    <row r="341" spans="1:3" x14ac:dyDescent="0.35">
      <c r="A341" t="s">
        <v>964</v>
      </c>
      <c r="B341" t="s">
        <v>4070</v>
      </c>
      <c r="C341" t="s">
        <v>4071</v>
      </c>
    </row>
    <row r="342" spans="1:3" x14ac:dyDescent="0.35">
      <c r="A342" t="s">
        <v>4072</v>
      </c>
      <c r="B342" t="s">
        <v>4073</v>
      </c>
      <c r="C342" t="s">
        <v>4074</v>
      </c>
    </row>
    <row r="343" spans="1:3" x14ac:dyDescent="0.35">
      <c r="A343" t="s">
        <v>4075</v>
      </c>
      <c r="B343" t="s">
        <v>4076</v>
      </c>
      <c r="C343" t="s">
        <v>4077</v>
      </c>
    </row>
    <row r="344" spans="1:3" x14ac:dyDescent="0.35">
      <c r="A344" t="s">
        <v>4078</v>
      </c>
      <c r="B344" t="s">
        <v>4079</v>
      </c>
      <c r="C344" t="s">
        <v>4080</v>
      </c>
    </row>
    <row r="345" spans="1:3" x14ac:dyDescent="0.35">
      <c r="A345" t="s">
        <v>4081</v>
      </c>
      <c r="B345" t="s">
        <v>4082</v>
      </c>
      <c r="C345" t="s">
        <v>4083</v>
      </c>
    </row>
    <row r="346" spans="1:3" x14ac:dyDescent="0.35">
      <c r="A346" t="s">
        <v>972</v>
      </c>
      <c r="B346" t="s">
        <v>4084</v>
      </c>
      <c r="C346" t="s">
        <v>4085</v>
      </c>
    </row>
    <row r="347" spans="1:3" x14ac:dyDescent="0.35">
      <c r="A347" t="s">
        <v>4086</v>
      </c>
      <c r="B347" t="s">
        <v>4087</v>
      </c>
      <c r="C347" t="s">
        <v>4088</v>
      </c>
    </row>
    <row r="348" spans="1:3" x14ac:dyDescent="0.35">
      <c r="A348" t="s">
        <v>4089</v>
      </c>
      <c r="B348" t="s">
        <v>4090</v>
      </c>
      <c r="C348" t="s">
        <v>4091</v>
      </c>
    </row>
    <row r="349" spans="1:3" x14ac:dyDescent="0.35">
      <c r="A349" t="s">
        <v>2736</v>
      </c>
      <c r="B349" t="s">
        <v>4092</v>
      </c>
      <c r="C349" t="s">
        <v>2984</v>
      </c>
    </row>
    <row r="350" spans="1:3" x14ac:dyDescent="0.35">
      <c r="A350" t="s">
        <v>2736</v>
      </c>
      <c r="B350" t="s">
        <v>3943</v>
      </c>
      <c r="C350" t="s">
        <v>3330</v>
      </c>
    </row>
    <row r="351" spans="1:3" x14ac:dyDescent="0.35">
      <c r="A351" t="s">
        <v>976</v>
      </c>
      <c r="B351" t="s">
        <v>4093</v>
      </c>
      <c r="C351" t="s">
        <v>4094</v>
      </c>
    </row>
    <row r="352" spans="1:3" x14ac:dyDescent="0.35">
      <c r="A352" t="s">
        <v>4095</v>
      </c>
      <c r="B352" t="s">
        <v>4096</v>
      </c>
      <c r="C352" t="s">
        <v>4097</v>
      </c>
    </row>
    <row r="353" spans="1:3" x14ac:dyDescent="0.35">
      <c r="A353" t="s">
        <v>980</v>
      </c>
      <c r="B353" t="s">
        <v>4098</v>
      </c>
      <c r="C353" t="s">
        <v>4099</v>
      </c>
    </row>
    <row r="354" spans="1:3" x14ac:dyDescent="0.35">
      <c r="A354" t="s">
        <v>984</v>
      </c>
      <c r="B354" t="s">
        <v>4100</v>
      </c>
      <c r="C354" t="s">
        <v>4101</v>
      </c>
    </row>
    <row r="355" spans="1:3" x14ac:dyDescent="0.35">
      <c r="A355" t="s">
        <v>4102</v>
      </c>
      <c r="B355" t="s">
        <v>4103</v>
      </c>
      <c r="C355" t="s">
        <v>4104</v>
      </c>
    </row>
    <row r="356" spans="1:3" x14ac:dyDescent="0.35">
      <c r="A356" t="s">
        <v>4105</v>
      </c>
      <c r="B356" t="s">
        <v>4106</v>
      </c>
      <c r="C356" t="s">
        <v>4107</v>
      </c>
    </row>
    <row r="357" spans="1:3" x14ac:dyDescent="0.35">
      <c r="A357" t="s">
        <v>992</v>
      </c>
      <c r="B357" t="s">
        <v>4108</v>
      </c>
      <c r="C357" t="s">
        <v>3265</v>
      </c>
    </row>
    <row r="358" spans="1:3" x14ac:dyDescent="0.35">
      <c r="A358" t="s">
        <v>4109</v>
      </c>
      <c r="B358" t="s">
        <v>4110</v>
      </c>
      <c r="C358" t="s">
        <v>4111</v>
      </c>
    </row>
    <row r="359" spans="1:3" x14ac:dyDescent="0.35">
      <c r="A359" t="s">
        <v>4112</v>
      </c>
      <c r="B359" t="s">
        <v>4113</v>
      </c>
      <c r="C359" t="s">
        <v>4114</v>
      </c>
    </row>
    <row r="360" spans="1:3" x14ac:dyDescent="0.35">
      <c r="A360" t="s">
        <v>4115</v>
      </c>
      <c r="B360" t="s">
        <v>4116</v>
      </c>
      <c r="C360" t="s">
        <v>4117</v>
      </c>
    </row>
    <row r="361" spans="1:3" x14ac:dyDescent="0.35">
      <c r="A361" t="s">
        <v>2739</v>
      </c>
      <c r="B361" t="s">
        <v>4118</v>
      </c>
      <c r="C361" t="s">
        <v>4119</v>
      </c>
    </row>
    <row r="362" spans="1:3" x14ac:dyDescent="0.35">
      <c r="A362" t="s">
        <v>4120</v>
      </c>
      <c r="B362" t="s">
        <v>4121</v>
      </c>
      <c r="C362" t="s">
        <v>4122</v>
      </c>
    </row>
    <row r="363" spans="1:3" x14ac:dyDescent="0.35">
      <c r="A363" t="s">
        <v>996</v>
      </c>
      <c r="B363" t="s">
        <v>4123</v>
      </c>
      <c r="C363" t="s">
        <v>4124</v>
      </c>
    </row>
    <row r="364" spans="1:3" x14ac:dyDescent="0.35">
      <c r="A364" t="s">
        <v>4125</v>
      </c>
      <c r="B364" t="s">
        <v>4126</v>
      </c>
      <c r="C364" t="s">
        <v>4127</v>
      </c>
    </row>
    <row r="365" spans="1:3" x14ac:dyDescent="0.35">
      <c r="A365" t="s">
        <v>4128</v>
      </c>
      <c r="B365" t="s">
        <v>4129</v>
      </c>
      <c r="C365" t="s">
        <v>4130</v>
      </c>
    </row>
    <row r="366" spans="1:3" x14ac:dyDescent="0.35">
      <c r="A366" t="s">
        <v>2742</v>
      </c>
      <c r="B366" t="s">
        <v>4131</v>
      </c>
      <c r="C366" t="s">
        <v>4132</v>
      </c>
    </row>
    <row r="367" spans="1:3" x14ac:dyDescent="0.35">
      <c r="A367" t="s">
        <v>4133</v>
      </c>
      <c r="B367" t="s">
        <v>4134</v>
      </c>
      <c r="C367" t="s">
        <v>4135</v>
      </c>
    </row>
    <row r="368" spans="1:3" x14ac:dyDescent="0.35">
      <c r="A368" t="s">
        <v>4136</v>
      </c>
      <c r="B368" t="s">
        <v>4137</v>
      </c>
      <c r="C368" t="s">
        <v>4138</v>
      </c>
    </row>
    <row r="369" spans="1:3" x14ac:dyDescent="0.35">
      <c r="A369" t="s">
        <v>2745</v>
      </c>
      <c r="B369" t="s">
        <v>4139</v>
      </c>
      <c r="C369" t="s">
        <v>4140</v>
      </c>
    </row>
    <row r="370" spans="1:3" x14ac:dyDescent="0.35">
      <c r="A370" t="s">
        <v>4141</v>
      </c>
      <c r="B370" t="s">
        <v>4142</v>
      </c>
      <c r="C370" t="s">
        <v>4143</v>
      </c>
    </row>
    <row r="371" spans="1:3" x14ac:dyDescent="0.35">
      <c r="A371" t="s">
        <v>4144</v>
      </c>
      <c r="B371" t="s">
        <v>4145</v>
      </c>
      <c r="C371" t="s">
        <v>4146</v>
      </c>
    </row>
    <row r="372" spans="1:3" x14ac:dyDescent="0.35">
      <c r="A372" t="s">
        <v>4147</v>
      </c>
      <c r="B372" t="s">
        <v>4148</v>
      </c>
      <c r="C372" t="s">
        <v>4149</v>
      </c>
    </row>
    <row r="373" spans="1:3" x14ac:dyDescent="0.35">
      <c r="A373" t="s">
        <v>1009</v>
      </c>
      <c r="B373" t="s">
        <v>4150</v>
      </c>
      <c r="C373" t="s">
        <v>4151</v>
      </c>
    </row>
    <row r="374" spans="1:3" x14ac:dyDescent="0.35">
      <c r="A374" t="s">
        <v>1014</v>
      </c>
      <c r="B374" t="s">
        <v>4152</v>
      </c>
      <c r="C374" t="s">
        <v>4153</v>
      </c>
    </row>
    <row r="375" spans="1:3" x14ac:dyDescent="0.35">
      <c r="A375" t="s">
        <v>4154</v>
      </c>
      <c r="B375" t="s">
        <v>4155</v>
      </c>
      <c r="C375" t="s">
        <v>4156</v>
      </c>
    </row>
    <row r="376" spans="1:3" x14ac:dyDescent="0.35">
      <c r="A376" t="s">
        <v>4157</v>
      </c>
      <c r="B376" t="s">
        <v>4158</v>
      </c>
      <c r="C376" t="s">
        <v>4159</v>
      </c>
    </row>
    <row r="377" spans="1:3" x14ac:dyDescent="0.35">
      <c r="A377" t="s">
        <v>4160</v>
      </c>
      <c r="B377" t="s">
        <v>4161</v>
      </c>
      <c r="C377" t="s">
        <v>4162</v>
      </c>
    </row>
    <row r="378" spans="1:3" x14ac:dyDescent="0.35">
      <c r="A378" t="s">
        <v>4163</v>
      </c>
      <c r="B378" t="s">
        <v>4164</v>
      </c>
      <c r="C378" t="s">
        <v>4165</v>
      </c>
    </row>
    <row r="379" spans="1:3" x14ac:dyDescent="0.35">
      <c r="A379" t="s">
        <v>2750</v>
      </c>
      <c r="B379" t="s">
        <v>4166</v>
      </c>
      <c r="C379" t="s">
        <v>4167</v>
      </c>
    </row>
    <row r="380" spans="1:3" x14ac:dyDescent="0.35">
      <c r="A380" t="s">
        <v>2750</v>
      </c>
      <c r="B380" t="s">
        <v>4168</v>
      </c>
      <c r="C380" t="s">
        <v>4169</v>
      </c>
    </row>
    <row r="381" spans="1:3" x14ac:dyDescent="0.35">
      <c r="A381" t="s">
        <v>4170</v>
      </c>
      <c r="B381" t="s">
        <v>4171</v>
      </c>
      <c r="C381" t="s">
        <v>4172</v>
      </c>
    </row>
    <row r="382" spans="1:3" x14ac:dyDescent="0.35">
      <c r="A382" t="s">
        <v>4173</v>
      </c>
      <c r="B382" t="s">
        <v>4174</v>
      </c>
      <c r="C382" t="s">
        <v>4175</v>
      </c>
    </row>
    <row r="383" spans="1:3" x14ac:dyDescent="0.35">
      <c r="A383" t="s">
        <v>4176</v>
      </c>
      <c r="B383" t="s">
        <v>4177</v>
      </c>
      <c r="C383" t="s">
        <v>4178</v>
      </c>
    </row>
    <row r="384" spans="1:3" x14ac:dyDescent="0.35">
      <c r="A384" t="s">
        <v>4179</v>
      </c>
      <c r="B384" t="s">
        <v>4180</v>
      </c>
      <c r="C384" t="s">
        <v>4181</v>
      </c>
    </row>
    <row r="385" spans="1:3" x14ac:dyDescent="0.35">
      <c r="A385" t="s">
        <v>4179</v>
      </c>
      <c r="B385" t="s">
        <v>4182</v>
      </c>
      <c r="C385" t="s">
        <v>4183</v>
      </c>
    </row>
    <row r="386" spans="1:3" x14ac:dyDescent="0.35">
      <c r="A386" t="s">
        <v>4184</v>
      </c>
      <c r="B386" t="s">
        <v>4185</v>
      </c>
      <c r="C386" t="s">
        <v>4186</v>
      </c>
    </row>
    <row r="387" spans="1:3" x14ac:dyDescent="0.35">
      <c r="A387" t="s">
        <v>4187</v>
      </c>
      <c r="B387" t="s">
        <v>4188</v>
      </c>
      <c r="C387" t="s">
        <v>4189</v>
      </c>
    </row>
    <row r="388" spans="1:3" x14ac:dyDescent="0.35">
      <c r="A388" t="s">
        <v>4190</v>
      </c>
      <c r="B388" t="s">
        <v>4191</v>
      </c>
      <c r="C388" t="s">
        <v>4192</v>
      </c>
    </row>
    <row r="389" spans="1:3" x14ac:dyDescent="0.35">
      <c r="A389" t="s">
        <v>4193</v>
      </c>
      <c r="B389" t="s">
        <v>4194</v>
      </c>
      <c r="C389" t="s">
        <v>4195</v>
      </c>
    </row>
    <row r="390" spans="1:3" x14ac:dyDescent="0.35">
      <c r="A390" t="s">
        <v>4196</v>
      </c>
      <c r="B390" t="s">
        <v>4197</v>
      </c>
      <c r="C390" t="s">
        <v>4198</v>
      </c>
    </row>
    <row r="391" spans="1:3" x14ac:dyDescent="0.35">
      <c r="A391" t="s">
        <v>4199</v>
      </c>
      <c r="B391" t="s">
        <v>4200</v>
      </c>
      <c r="C391" t="s">
        <v>4201</v>
      </c>
    </row>
    <row r="392" spans="1:3" x14ac:dyDescent="0.35">
      <c r="A392" t="s">
        <v>4202</v>
      </c>
      <c r="B392" t="s">
        <v>4203</v>
      </c>
      <c r="C392" t="s">
        <v>4204</v>
      </c>
    </row>
    <row r="393" spans="1:3" x14ac:dyDescent="0.35">
      <c r="A393" t="s">
        <v>4202</v>
      </c>
      <c r="B393" t="s">
        <v>4205</v>
      </c>
      <c r="C393" t="s">
        <v>3265</v>
      </c>
    </row>
    <row r="394" spans="1:3" x14ac:dyDescent="0.35">
      <c r="A394" t="s">
        <v>242</v>
      </c>
      <c r="B394" t="s">
        <v>4206</v>
      </c>
      <c r="C394" t="s">
        <v>4207</v>
      </c>
    </row>
    <row r="395" spans="1:3" x14ac:dyDescent="0.35">
      <c r="A395" t="s">
        <v>4208</v>
      </c>
      <c r="B395" t="s">
        <v>4209</v>
      </c>
      <c r="C395" t="s">
        <v>4210</v>
      </c>
    </row>
    <row r="396" spans="1:3" x14ac:dyDescent="0.35">
      <c r="A396" t="s">
        <v>4211</v>
      </c>
      <c r="B396" t="s">
        <v>4212</v>
      </c>
      <c r="C396" t="s">
        <v>4213</v>
      </c>
    </row>
    <row r="397" spans="1:3" x14ac:dyDescent="0.35">
      <c r="A397" t="s">
        <v>1032</v>
      </c>
      <c r="B397" t="s">
        <v>4214</v>
      </c>
      <c r="C397" t="s">
        <v>2106</v>
      </c>
    </row>
    <row r="398" spans="1:3" x14ac:dyDescent="0.35">
      <c r="A398" t="s">
        <v>1036</v>
      </c>
      <c r="B398" t="s">
        <v>4215</v>
      </c>
      <c r="C398" t="s">
        <v>4216</v>
      </c>
    </row>
    <row r="399" spans="1:3" x14ac:dyDescent="0.35">
      <c r="A399" t="s">
        <v>4217</v>
      </c>
      <c r="B399" t="s">
        <v>4218</v>
      </c>
      <c r="C399" t="s">
        <v>4219</v>
      </c>
    </row>
    <row r="400" spans="1:3" x14ac:dyDescent="0.35">
      <c r="A400" t="s">
        <v>4220</v>
      </c>
      <c r="B400" t="s">
        <v>4221</v>
      </c>
      <c r="C400" t="s">
        <v>4222</v>
      </c>
    </row>
    <row r="401" spans="1:3" x14ac:dyDescent="0.35">
      <c r="A401" t="s">
        <v>4223</v>
      </c>
      <c r="B401" t="s">
        <v>4224</v>
      </c>
      <c r="C401" t="s">
        <v>4225</v>
      </c>
    </row>
    <row r="402" spans="1:3" x14ac:dyDescent="0.35">
      <c r="A402" t="s">
        <v>1048</v>
      </c>
      <c r="B402" t="s">
        <v>4226</v>
      </c>
      <c r="C402" t="s">
        <v>4227</v>
      </c>
    </row>
    <row r="403" spans="1:3" x14ac:dyDescent="0.35">
      <c r="A403" t="s">
        <v>1052</v>
      </c>
      <c r="B403" t="s">
        <v>4228</v>
      </c>
      <c r="C403" t="s">
        <v>4229</v>
      </c>
    </row>
    <row r="404" spans="1:3" x14ac:dyDescent="0.35">
      <c r="A404" t="s">
        <v>4230</v>
      </c>
      <c r="B404" t="s">
        <v>4231</v>
      </c>
      <c r="C404" t="s">
        <v>2834</v>
      </c>
    </row>
    <row r="405" spans="1:3" x14ac:dyDescent="0.35">
      <c r="A405" t="s">
        <v>4232</v>
      </c>
      <c r="B405" t="s">
        <v>4233</v>
      </c>
      <c r="C405" t="s">
        <v>4234</v>
      </c>
    </row>
    <row r="406" spans="1:3" x14ac:dyDescent="0.35">
      <c r="A406" t="s">
        <v>4235</v>
      </c>
      <c r="B406" t="s">
        <v>4236</v>
      </c>
      <c r="C406" t="s">
        <v>4237</v>
      </c>
    </row>
    <row r="407" spans="1:3" x14ac:dyDescent="0.35">
      <c r="A407" t="s">
        <v>1057</v>
      </c>
      <c r="B407" t="s">
        <v>4238</v>
      </c>
      <c r="C407" t="s">
        <v>4239</v>
      </c>
    </row>
    <row r="408" spans="1:3" x14ac:dyDescent="0.35">
      <c r="A408" t="s">
        <v>2757</v>
      </c>
      <c r="B408" t="s">
        <v>4240</v>
      </c>
      <c r="C408" t="s">
        <v>4241</v>
      </c>
    </row>
    <row r="409" spans="1:3" x14ac:dyDescent="0.35">
      <c r="A409" t="s">
        <v>1061</v>
      </c>
      <c r="B409" t="s">
        <v>4242</v>
      </c>
      <c r="C409" t="s">
        <v>4243</v>
      </c>
    </row>
    <row r="410" spans="1:3" x14ac:dyDescent="0.35">
      <c r="A410" t="s">
        <v>4244</v>
      </c>
      <c r="B410" t="s">
        <v>4245</v>
      </c>
      <c r="C410" t="s">
        <v>4246</v>
      </c>
    </row>
    <row r="411" spans="1:3" x14ac:dyDescent="0.35">
      <c r="A411" t="s">
        <v>4247</v>
      </c>
      <c r="B411" t="s">
        <v>4248</v>
      </c>
      <c r="C411" t="s">
        <v>4249</v>
      </c>
    </row>
    <row r="412" spans="1:3" x14ac:dyDescent="0.35">
      <c r="A412" t="s">
        <v>4250</v>
      </c>
      <c r="B412" t="s">
        <v>4251</v>
      </c>
      <c r="C412" t="s">
        <v>4252</v>
      </c>
    </row>
    <row r="413" spans="1:3" x14ac:dyDescent="0.35">
      <c r="A413" t="s">
        <v>1065</v>
      </c>
      <c r="B413" t="s">
        <v>4253</v>
      </c>
      <c r="C413" t="s">
        <v>4254</v>
      </c>
    </row>
    <row r="414" spans="1:3" x14ac:dyDescent="0.35">
      <c r="A414" t="s">
        <v>2760</v>
      </c>
      <c r="B414" t="s">
        <v>4255</v>
      </c>
      <c r="C414" t="s">
        <v>3126</v>
      </c>
    </row>
    <row r="415" spans="1:3" x14ac:dyDescent="0.35">
      <c r="A415" t="s">
        <v>1073</v>
      </c>
      <c r="B415" t="s">
        <v>4256</v>
      </c>
      <c r="C415" t="s">
        <v>4257</v>
      </c>
    </row>
    <row r="416" spans="1:3" x14ac:dyDescent="0.35">
      <c r="A416" t="s">
        <v>4258</v>
      </c>
      <c r="B416" t="s">
        <v>4259</v>
      </c>
      <c r="C416" t="s">
        <v>4260</v>
      </c>
    </row>
    <row r="417" spans="1:3" x14ac:dyDescent="0.35">
      <c r="A417" t="s">
        <v>1077</v>
      </c>
      <c r="B417" t="s">
        <v>4261</v>
      </c>
      <c r="C417" t="s">
        <v>4262</v>
      </c>
    </row>
    <row r="418" spans="1:3" x14ac:dyDescent="0.35">
      <c r="A418" t="s">
        <v>4263</v>
      </c>
      <c r="B418" t="s">
        <v>4264</v>
      </c>
      <c r="C418" t="s">
        <v>4265</v>
      </c>
    </row>
    <row r="419" spans="1:3" x14ac:dyDescent="0.35">
      <c r="A419" t="s">
        <v>1081</v>
      </c>
      <c r="B419" t="s">
        <v>4266</v>
      </c>
      <c r="C419" t="s">
        <v>4267</v>
      </c>
    </row>
    <row r="420" spans="1:3" x14ac:dyDescent="0.35">
      <c r="A420" t="s">
        <v>2762</v>
      </c>
      <c r="B420" t="s">
        <v>4268</v>
      </c>
      <c r="C420" t="s">
        <v>3035</v>
      </c>
    </row>
    <row r="421" spans="1:3" x14ac:dyDescent="0.35">
      <c r="A421" t="s">
        <v>4269</v>
      </c>
      <c r="B421" t="s">
        <v>4270</v>
      </c>
      <c r="C421" t="s">
        <v>4271</v>
      </c>
    </row>
    <row r="422" spans="1:3" x14ac:dyDescent="0.35">
      <c r="A422" t="s">
        <v>1085</v>
      </c>
      <c r="B422" t="s">
        <v>4272</v>
      </c>
      <c r="C422" t="s">
        <v>4273</v>
      </c>
    </row>
    <row r="423" spans="1:3" x14ac:dyDescent="0.35">
      <c r="A423" t="s">
        <v>2764</v>
      </c>
      <c r="B423" t="s">
        <v>4274</v>
      </c>
      <c r="C423" t="s">
        <v>4275</v>
      </c>
    </row>
    <row r="424" spans="1:3" x14ac:dyDescent="0.35">
      <c r="A424" t="s">
        <v>1089</v>
      </c>
      <c r="B424" t="s">
        <v>4276</v>
      </c>
      <c r="C424" t="s">
        <v>4277</v>
      </c>
    </row>
    <row r="425" spans="1:3" x14ac:dyDescent="0.35">
      <c r="A425" t="s">
        <v>4278</v>
      </c>
      <c r="B425" t="s">
        <v>4279</v>
      </c>
      <c r="C425" t="s">
        <v>4280</v>
      </c>
    </row>
    <row r="426" spans="1:3" x14ac:dyDescent="0.35">
      <c r="A426" t="s">
        <v>4281</v>
      </c>
      <c r="B426" t="s">
        <v>4282</v>
      </c>
      <c r="C426" t="s">
        <v>4283</v>
      </c>
    </row>
    <row r="427" spans="1:3" x14ac:dyDescent="0.35">
      <c r="A427" t="s">
        <v>1097</v>
      </c>
      <c r="B427" t="s">
        <v>4284</v>
      </c>
      <c r="C427" t="s">
        <v>4285</v>
      </c>
    </row>
    <row r="428" spans="1:3" x14ac:dyDescent="0.35">
      <c r="A428" t="s">
        <v>2769</v>
      </c>
      <c r="B428" t="s">
        <v>4286</v>
      </c>
      <c r="C428" t="s">
        <v>3366</v>
      </c>
    </row>
    <row r="429" spans="1:3" x14ac:dyDescent="0.35">
      <c r="A429" t="s">
        <v>2769</v>
      </c>
      <c r="B429" t="s">
        <v>4287</v>
      </c>
      <c r="C429" t="s">
        <v>3375</v>
      </c>
    </row>
    <row r="430" spans="1:3" x14ac:dyDescent="0.35">
      <c r="A430" t="s">
        <v>2771</v>
      </c>
      <c r="B430" t="s">
        <v>4288</v>
      </c>
      <c r="C430" t="s">
        <v>4289</v>
      </c>
    </row>
    <row r="431" spans="1:3" x14ac:dyDescent="0.35">
      <c r="A431" t="s">
        <v>2771</v>
      </c>
      <c r="B431" t="s">
        <v>4290</v>
      </c>
      <c r="C431" t="s">
        <v>4291</v>
      </c>
    </row>
    <row r="432" spans="1:3" x14ac:dyDescent="0.35">
      <c r="A432" t="s">
        <v>1101</v>
      </c>
      <c r="B432" t="s">
        <v>4292</v>
      </c>
      <c r="C432" t="s">
        <v>2795</v>
      </c>
    </row>
    <row r="433" spans="1:3" x14ac:dyDescent="0.35">
      <c r="A433" t="s">
        <v>1105</v>
      </c>
      <c r="B433" t="s">
        <v>4293</v>
      </c>
      <c r="C433" t="s">
        <v>4294</v>
      </c>
    </row>
    <row r="434" spans="1:3" x14ac:dyDescent="0.35">
      <c r="A434" t="s">
        <v>4295</v>
      </c>
      <c r="B434" t="s">
        <v>4296</v>
      </c>
      <c r="C434" t="s">
        <v>4297</v>
      </c>
    </row>
    <row r="435" spans="1:3" x14ac:dyDescent="0.35">
      <c r="A435" t="s">
        <v>250</v>
      </c>
      <c r="B435" t="s">
        <v>4298</v>
      </c>
      <c r="C435" t="s">
        <v>4299</v>
      </c>
    </row>
    <row r="436" spans="1:3" x14ac:dyDescent="0.35">
      <c r="A436" t="s">
        <v>1109</v>
      </c>
      <c r="B436" t="s">
        <v>4300</v>
      </c>
      <c r="C436" t="s">
        <v>4301</v>
      </c>
    </row>
    <row r="437" spans="1:3" x14ac:dyDescent="0.35">
      <c r="A437" t="s">
        <v>4302</v>
      </c>
      <c r="B437" t="s">
        <v>4303</v>
      </c>
      <c r="C437" t="s">
        <v>4304</v>
      </c>
    </row>
    <row r="438" spans="1:3" x14ac:dyDescent="0.35">
      <c r="A438" t="s">
        <v>4305</v>
      </c>
      <c r="B438" t="s">
        <v>4306</v>
      </c>
      <c r="C438" t="s">
        <v>4307</v>
      </c>
    </row>
    <row r="439" spans="1:3" x14ac:dyDescent="0.35">
      <c r="A439" t="s">
        <v>4308</v>
      </c>
      <c r="B439" t="s">
        <v>4309</v>
      </c>
      <c r="C439" t="s">
        <v>2516</v>
      </c>
    </row>
    <row r="440" spans="1:3" x14ac:dyDescent="0.35">
      <c r="A440" t="s">
        <v>4310</v>
      </c>
      <c r="B440" t="s">
        <v>4311</v>
      </c>
      <c r="C440" t="s">
        <v>4312</v>
      </c>
    </row>
    <row r="441" spans="1:3" x14ac:dyDescent="0.35">
      <c r="A441" t="s">
        <v>4313</v>
      </c>
      <c r="B441" t="s">
        <v>4314</v>
      </c>
      <c r="C441" t="s">
        <v>4315</v>
      </c>
    </row>
    <row r="442" spans="1:3" x14ac:dyDescent="0.35">
      <c r="A442" t="s">
        <v>4316</v>
      </c>
      <c r="B442" t="s">
        <v>4317</v>
      </c>
      <c r="C442" t="s">
        <v>4318</v>
      </c>
    </row>
    <row r="443" spans="1:3" x14ac:dyDescent="0.35">
      <c r="A443" t="s">
        <v>4319</v>
      </c>
      <c r="B443" t="s">
        <v>4320</v>
      </c>
      <c r="C443" t="s">
        <v>4321</v>
      </c>
    </row>
    <row r="444" spans="1:3" x14ac:dyDescent="0.35">
      <c r="A444" t="s">
        <v>4322</v>
      </c>
      <c r="B444" t="s">
        <v>4323</v>
      </c>
      <c r="C444" t="s">
        <v>4074</v>
      </c>
    </row>
    <row r="445" spans="1:3" x14ac:dyDescent="0.35">
      <c r="A445" t="s">
        <v>4324</v>
      </c>
      <c r="B445" t="s">
        <v>4325</v>
      </c>
      <c r="C445" t="s">
        <v>4326</v>
      </c>
    </row>
    <row r="446" spans="1:3" x14ac:dyDescent="0.35">
      <c r="A446" t="s">
        <v>4327</v>
      </c>
      <c r="B446" t="s">
        <v>4328</v>
      </c>
      <c r="C446" t="s">
        <v>4329</v>
      </c>
    </row>
    <row r="447" spans="1:3" x14ac:dyDescent="0.35">
      <c r="A447" t="s">
        <v>4330</v>
      </c>
      <c r="B447" t="s">
        <v>4331</v>
      </c>
      <c r="C447" t="s">
        <v>4332</v>
      </c>
    </row>
    <row r="448" spans="1:3" x14ac:dyDescent="0.35">
      <c r="A448" t="s">
        <v>4333</v>
      </c>
      <c r="B448" t="s">
        <v>4334</v>
      </c>
      <c r="C448" t="s">
        <v>4335</v>
      </c>
    </row>
    <row r="449" spans="1:3" x14ac:dyDescent="0.35">
      <c r="A449" t="s">
        <v>4336</v>
      </c>
      <c r="B449" t="s">
        <v>4337</v>
      </c>
      <c r="C449" t="s">
        <v>2106</v>
      </c>
    </row>
    <row r="450" spans="1:3" x14ac:dyDescent="0.35">
      <c r="A450" t="s">
        <v>4336</v>
      </c>
      <c r="B450" t="s">
        <v>4338</v>
      </c>
      <c r="C450" t="s">
        <v>3366</v>
      </c>
    </row>
    <row r="451" spans="1:3" x14ac:dyDescent="0.35">
      <c r="A451" t="s">
        <v>4339</v>
      </c>
      <c r="B451" t="s">
        <v>4340</v>
      </c>
      <c r="C451" t="s">
        <v>3126</v>
      </c>
    </row>
    <row r="452" spans="1:3" x14ac:dyDescent="0.35">
      <c r="A452" t="s">
        <v>4341</v>
      </c>
      <c r="B452" t="s">
        <v>4342</v>
      </c>
      <c r="C452" t="s">
        <v>4343</v>
      </c>
    </row>
    <row r="453" spans="1:3" x14ac:dyDescent="0.35">
      <c r="A453" t="s">
        <v>1113</v>
      </c>
      <c r="B453" t="s">
        <v>4344</v>
      </c>
      <c r="C453" t="s">
        <v>4345</v>
      </c>
    </row>
    <row r="454" spans="1:3" x14ac:dyDescent="0.35">
      <c r="A454" t="s">
        <v>2776</v>
      </c>
      <c r="B454" t="s">
        <v>4346</v>
      </c>
      <c r="C454" t="s">
        <v>4347</v>
      </c>
    </row>
    <row r="455" spans="1:3" x14ac:dyDescent="0.35">
      <c r="A455" t="s">
        <v>265</v>
      </c>
      <c r="B455" t="s">
        <v>4348</v>
      </c>
      <c r="C455" t="s">
        <v>4349</v>
      </c>
    </row>
    <row r="456" spans="1:3" x14ac:dyDescent="0.35">
      <c r="A456" t="s">
        <v>1125</v>
      </c>
      <c r="B456" t="s">
        <v>4350</v>
      </c>
      <c r="C456" t="s">
        <v>4351</v>
      </c>
    </row>
    <row r="457" spans="1:3" x14ac:dyDescent="0.35">
      <c r="A457" t="s">
        <v>4352</v>
      </c>
      <c r="B457" t="s">
        <v>4353</v>
      </c>
      <c r="C457" t="s">
        <v>4354</v>
      </c>
    </row>
    <row r="458" spans="1:3" x14ac:dyDescent="0.35">
      <c r="A458" t="s">
        <v>1136</v>
      </c>
      <c r="B458" t="s">
        <v>4355</v>
      </c>
      <c r="C458" t="s">
        <v>4356</v>
      </c>
    </row>
    <row r="459" spans="1:3" x14ac:dyDescent="0.35">
      <c r="A459" t="s">
        <v>4357</v>
      </c>
      <c r="B459" t="s">
        <v>4358</v>
      </c>
      <c r="C459" t="s">
        <v>4359</v>
      </c>
    </row>
    <row r="460" spans="1:3" x14ac:dyDescent="0.35">
      <c r="A460" t="s">
        <v>1140</v>
      </c>
      <c r="B460" t="s">
        <v>4360</v>
      </c>
      <c r="C460" t="s">
        <v>2990</v>
      </c>
    </row>
    <row r="461" spans="1:3" x14ac:dyDescent="0.35">
      <c r="A461" t="s">
        <v>2778</v>
      </c>
      <c r="B461" t="s">
        <v>4361</v>
      </c>
      <c r="C461" t="s">
        <v>3327</v>
      </c>
    </row>
    <row r="462" spans="1:3" x14ac:dyDescent="0.35">
      <c r="A462" t="s">
        <v>2778</v>
      </c>
      <c r="B462" t="s">
        <v>4362</v>
      </c>
      <c r="C462" t="s">
        <v>3328</v>
      </c>
    </row>
    <row r="463" spans="1:3" x14ac:dyDescent="0.35">
      <c r="A463" t="s">
        <v>2778</v>
      </c>
      <c r="B463" t="s">
        <v>3329</v>
      </c>
      <c r="C463" t="s">
        <v>3330</v>
      </c>
    </row>
    <row r="464" spans="1:3" x14ac:dyDescent="0.35">
      <c r="A464" t="s">
        <v>4363</v>
      </c>
      <c r="B464" t="s">
        <v>4364</v>
      </c>
      <c r="C464" t="s">
        <v>4365</v>
      </c>
    </row>
    <row r="465" spans="1:3" x14ac:dyDescent="0.35">
      <c r="A465" t="s">
        <v>4366</v>
      </c>
      <c r="B465" t="s">
        <v>4367</v>
      </c>
      <c r="C465" t="s">
        <v>4368</v>
      </c>
    </row>
    <row r="466" spans="1:3" x14ac:dyDescent="0.35">
      <c r="A466" t="s">
        <v>1144</v>
      </c>
      <c r="B466" t="s">
        <v>4369</v>
      </c>
      <c r="C466" t="s">
        <v>4370</v>
      </c>
    </row>
    <row r="467" spans="1:3" x14ac:dyDescent="0.35">
      <c r="A467" t="s">
        <v>1148</v>
      </c>
      <c r="B467" t="s">
        <v>4371</v>
      </c>
      <c r="C467" t="s">
        <v>4372</v>
      </c>
    </row>
    <row r="468" spans="1:3" x14ac:dyDescent="0.35">
      <c r="A468" t="s">
        <v>1152</v>
      </c>
      <c r="B468" t="s">
        <v>4373</v>
      </c>
      <c r="C468" t="s">
        <v>4374</v>
      </c>
    </row>
    <row r="469" spans="1:3" x14ac:dyDescent="0.35">
      <c r="A469" t="s">
        <v>2782</v>
      </c>
      <c r="B469" t="s">
        <v>4375</v>
      </c>
      <c r="C469" t="s">
        <v>2106</v>
      </c>
    </row>
    <row r="470" spans="1:3" x14ac:dyDescent="0.35">
      <c r="A470" t="s">
        <v>4376</v>
      </c>
      <c r="B470" t="s">
        <v>4377</v>
      </c>
      <c r="C470" t="s">
        <v>4378</v>
      </c>
    </row>
    <row r="471" spans="1:3" x14ac:dyDescent="0.35">
      <c r="A471" t="s">
        <v>4379</v>
      </c>
      <c r="B471" t="s">
        <v>4380</v>
      </c>
      <c r="C471" t="s">
        <v>4381</v>
      </c>
    </row>
    <row r="472" spans="1:3" x14ac:dyDescent="0.35">
      <c r="A472" t="s">
        <v>4382</v>
      </c>
      <c r="B472" t="s">
        <v>4383</v>
      </c>
      <c r="C472" t="s">
        <v>4384</v>
      </c>
    </row>
    <row r="473" spans="1:3" x14ac:dyDescent="0.35">
      <c r="A473" t="s">
        <v>1160</v>
      </c>
      <c r="B473" t="s">
        <v>4385</v>
      </c>
      <c r="C473" t="s">
        <v>4386</v>
      </c>
    </row>
    <row r="474" spans="1:3" x14ac:dyDescent="0.35">
      <c r="A474" t="s">
        <v>1164</v>
      </c>
      <c r="B474" t="s">
        <v>4387</v>
      </c>
      <c r="C474" t="s">
        <v>4388</v>
      </c>
    </row>
    <row r="475" spans="1:3" x14ac:dyDescent="0.35">
      <c r="A475" t="s">
        <v>4389</v>
      </c>
      <c r="B475" t="s">
        <v>4390</v>
      </c>
      <c r="C475" t="s">
        <v>4391</v>
      </c>
    </row>
    <row r="476" spans="1:3" x14ac:dyDescent="0.35">
      <c r="A476" t="s">
        <v>4392</v>
      </c>
      <c r="B476" t="s">
        <v>4393</v>
      </c>
      <c r="C476" t="s">
        <v>4394</v>
      </c>
    </row>
    <row r="477" spans="1:3" x14ac:dyDescent="0.35">
      <c r="A477" t="s">
        <v>4395</v>
      </c>
      <c r="B477" t="s">
        <v>4396</v>
      </c>
      <c r="C477" t="s">
        <v>4397</v>
      </c>
    </row>
    <row r="478" spans="1:3" x14ac:dyDescent="0.35">
      <c r="A478" t="s">
        <v>4398</v>
      </c>
      <c r="B478" t="s">
        <v>4399</v>
      </c>
      <c r="C478" t="s">
        <v>4400</v>
      </c>
    </row>
    <row r="479" spans="1:3" x14ac:dyDescent="0.35">
      <c r="A479" t="s">
        <v>1168</v>
      </c>
      <c r="B479" t="s">
        <v>4401</v>
      </c>
      <c r="C479" t="s">
        <v>4402</v>
      </c>
    </row>
    <row r="480" spans="1:3" x14ac:dyDescent="0.35">
      <c r="A480" t="s">
        <v>4403</v>
      </c>
      <c r="B480" t="s">
        <v>4404</v>
      </c>
      <c r="C480" t="s">
        <v>4405</v>
      </c>
    </row>
    <row r="481" spans="1:3" x14ac:dyDescent="0.35">
      <c r="A481" t="s">
        <v>1172</v>
      </c>
      <c r="B481" t="s">
        <v>4406</v>
      </c>
      <c r="C481" t="s">
        <v>4407</v>
      </c>
    </row>
    <row r="482" spans="1:3" x14ac:dyDescent="0.35">
      <c r="A482" t="s">
        <v>4408</v>
      </c>
      <c r="B482" t="s">
        <v>4409</v>
      </c>
      <c r="C482" t="s">
        <v>4410</v>
      </c>
    </row>
    <row r="483" spans="1:3" x14ac:dyDescent="0.35">
      <c r="A483" t="s">
        <v>4411</v>
      </c>
      <c r="B483" t="s">
        <v>4412</v>
      </c>
      <c r="C483" t="s">
        <v>4413</v>
      </c>
    </row>
    <row r="484" spans="1:3" x14ac:dyDescent="0.35">
      <c r="A484" t="s">
        <v>4414</v>
      </c>
      <c r="B484" t="s">
        <v>4415</v>
      </c>
      <c r="C484" t="s">
        <v>4416</v>
      </c>
    </row>
    <row r="485" spans="1:3" x14ac:dyDescent="0.35">
      <c r="A485" t="s">
        <v>271</v>
      </c>
      <c r="B485" t="s">
        <v>4417</v>
      </c>
      <c r="C485" t="s">
        <v>4418</v>
      </c>
    </row>
    <row r="486" spans="1:3" x14ac:dyDescent="0.35">
      <c r="A486" t="s">
        <v>4419</v>
      </c>
      <c r="B486" t="s">
        <v>4420</v>
      </c>
      <c r="C486" t="s">
        <v>4421</v>
      </c>
    </row>
    <row r="487" spans="1:3" x14ac:dyDescent="0.35">
      <c r="A487" t="s">
        <v>4422</v>
      </c>
      <c r="B487" t="s">
        <v>4423</v>
      </c>
      <c r="C487" t="s">
        <v>4424</v>
      </c>
    </row>
    <row r="488" spans="1:3" x14ac:dyDescent="0.35">
      <c r="A488" t="s">
        <v>4425</v>
      </c>
      <c r="B488" t="s">
        <v>4426</v>
      </c>
      <c r="C488" t="s">
        <v>4427</v>
      </c>
    </row>
    <row r="489" spans="1:3" x14ac:dyDescent="0.35">
      <c r="A489" t="s">
        <v>4428</v>
      </c>
      <c r="B489" t="s">
        <v>4429</v>
      </c>
      <c r="C489" t="s">
        <v>4430</v>
      </c>
    </row>
    <row r="490" spans="1:3" x14ac:dyDescent="0.35">
      <c r="A490" t="s">
        <v>4431</v>
      </c>
      <c r="B490" t="s">
        <v>4432</v>
      </c>
      <c r="C490" t="s">
        <v>3375</v>
      </c>
    </row>
    <row r="491" spans="1:3" x14ac:dyDescent="0.35">
      <c r="A491" t="s">
        <v>4433</v>
      </c>
      <c r="B491" t="s">
        <v>4434</v>
      </c>
      <c r="C491" t="s">
        <v>4435</v>
      </c>
    </row>
    <row r="492" spans="1:3" x14ac:dyDescent="0.35">
      <c r="A492" t="s">
        <v>1195</v>
      </c>
      <c r="B492" t="s">
        <v>4436</v>
      </c>
      <c r="C492" t="s">
        <v>4437</v>
      </c>
    </row>
    <row r="493" spans="1:3" x14ac:dyDescent="0.35">
      <c r="A493" t="s">
        <v>4438</v>
      </c>
      <c r="B493" t="s">
        <v>4439</v>
      </c>
      <c r="C493" t="s">
        <v>4440</v>
      </c>
    </row>
    <row r="494" spans="1:3" x14ac:dyDescent="0.35">
      <c r="A494" t="s">
        <v>2796</v>
      </c>
      <c r="B494" t="s">
        <v>4441</v>
      </c>
      <c r="C494" t="s">
        <v>4442</v>
      </c>
    </row>
    <row r="495" spans="1:3" x14ac:dyDescent="0.35">
      <c r="A495" t="s">
        <v>4443</v>
      </c>
      <c r="B495" t="s">
        <v>4444</v>
      </c>
      <c r="C495" t="s">
        <v>4445</v>
      </c>
    </row>
    <row r="496" spans="1:3" x14ac:dyDescent="0.35">
      <c r="A496" t="s">
        <v>4446</v>
      </c>
      <c r="B496" t="s">
        <v>4447</v>
      </c>
      <c r="C496" t="s">
        <v>4448</v>
      </c>
    </row>
    <row r="497" spans="1:3" x14ac:dyDescent="0.35">
      <c r="A497" t="s">
        <v>4449</v>
      </c>
      <c r="B497" t="s">
        <v>4450</v>
      </c>
      <c r="C497" t="s">
        <v>2106</v>
      </c>
    </row>
    <row r="498" spans="1:3" x14ac:dyDescent="0.35">
      <c r="A498" t="s">
        <v>2799</v>
      </c>
      <c r="B498" t="s">
        <v>4451</v>
      </c>
      <c r="C498" t="s">
        <v>3126</v>
      </c>
    </row>
    <row r="499" spans="1:3" x14ac:dyDescent="0.35">
      <c r="A499" t="s">
        <v>2799</v>
      </c>
      <c r="B499" t="s">
        <v>4452</v>
      </c>
      <c r="C499" t="s">
        <v>2656</v>
      </c>
    </row>
    <row r="500" spans="1:3" x14ac:dyDescent="0.35">
      <c r="A500" t="s">
        <v>4453</v>
      </c>
      <c r="B500" t="s">
        <v>4454</v>
      </c>
      <c r="C500" t="s">
        <v>2916</v>
      </c>
    </row>
    <row r="501" spans="1:3" x14ac:dyDescent="0.35">
      <c r="A501" t="s">
        <v>4455</v>
      </c>
      <c r="B501" t="s">
        <v>4456</v>
      </c>
      <c r="C501" t="s">
        <v>4457</v>
      </c>
    </row>
    <row r="502" spans="1:3" x14ac:dyDescent="0.35">
      <c r="A502" t="s">
        <v>4458</v>
      </c>
      <c r="B502" t="s">
        <v>4459</v>
      </c>
      <c r="C502" t="s">
        <v>4460</v>
      </c>
    </row>
    <row r="503" spans="1:3" x14ac:dyDescent="0.35">
      <c r="A503" t="s">
        <v>4461</v>
      </c>
      <c r="B503" t="s">
        <v>4462</v>
      </c>
      <c r="C503" t="s">
        <v>4463</v>
      </c>
    </row>
    <row r="504" spans="1:3" x14ac:dyDescent="0.35">
      <c r="A504" t="s">
        <v>4464</v>
      </c>
      <c r="B504" t="s">
        <v>4465</v>
      </c>
      <c r="C504" t="s">
        <v>2521</v>
      </c>
    </row>
    <row r="505" spans="1:3" x14ac:dyDescent="0.35">
      <c r="A505" t="s">
        <v>4466</v>
      </c>
      <c r="B505" t="s">
        <v>4467</v>
      </c>
      <c r="C505" t="s">
        <v>4468</v>
      </c>
    </row>
    <row r="506" spans="1:3" x14ac:dyDescent="0.35">
      <c r="A506" t="s">
        <v>4469</v>
      </c>
      <c r="B506" t="s">
        <v>4470</v>
      </c>
      <c r="C506" t="s">
        <v>4471</v>
      </c>
    </row>
    <row r="507" spans="1:3" x14ac:dyDescent="0.35">
      <c r="A507" t="s">
        <v>1205</v>
      </c>
      <c r="B507" t="s">
        <v>4472</v>
      </c>
      <c r="C507" t="s">
        <v>4473</v>
      </c>
    </row>
    <row r="508" spans="1:3" x14ac:dyDescent="0.35">
      <c r="A508" t="s">
        <v>4474</v>
      </c>
      <c r="B508" t="s">
        <v>4475</v>
      </c>
      <c r="C508" t="s">
        <v>4315</v>
      </c>
    </row>
    <row r="509" spans="1:3" x14ac:dyDescent="0.35">
      <c r="A509" t="s">
        <v>4476</v>
      </c>
      <c r="B509" t="s">
        <v>4477</v>
      </c>
      <c r="C509" t="s">
        <v>4478</v>
      </c>
    </row>
    <row r="510" spans="1:3" x14ac:dyDescent="0.35">
      <c r="A510" t="s">
        <v>4479</v>
      </c>
      <c r="B510" t="s">
        <v>4480</v>
      </c>
      <c r="C510" t="s">
        <v>4481</v>
      </c>
    </row>
    <row r="511" spans="1:3" x14ac:dyDescent="0.35">
      <c r="A511" t="s">
        <v>4482</v>
      </c>
      <c r="B511" t="s">
        <v>4483</v>
      </c>
      <c r="C511" t="s">
        <v>2518</v>
      </c>
    </row>
    <row r="512" spans="1:3" x14ac:dyDescent="0.35">
      <c r="A512" t="s">
        <v>4484</v>
      </c>
      <c r="B512" t="s">
        <v>4485</v>
      </c>
      <c r="C512" t="s">
        <v>4135</v>
      </c>
    </row>
    <row r="513" spans="1:3" x14ac:dyDescent="0.35">
      <c r="A513" t="s">
        <v>4484</v>
      </c>
      <c r="B513" t="s">
        <v>4486</v>
      </c>
      <c r="C513" t="s">
        <v>4487</v>
      </c>
    </row>
    <row r="514" spans="1:3" x14ac:dyDescent="0.35">
      <c r="A514" t="s">
        <v>275</v>
      </c>
      <c r="B514" t="s">
        <v>4488</v>
      </c>
      <c r="C514" t="s">
        <v>4489</v>
      </c>
    </row>
    <row r="515" spans="1:3" x14ac:dyDescent="0.35">
      <c r="A515" t="s">
        <v>4490</v>
      </c>
      <c r="B515" t="s">
        <v>4491</v>
      </c>
      <c r="C515" t="s">
        <v>3265</v>
      </c>
    </row>
    <row r="516" spans="1:3" x14ac:dyDescent="0.35">
      <c r="A516" t="s">
        <v>4492</v>
      </c>
      <c r="B516" t="s">
        <v>4493</v>
      </c>
      <c r="C516" t="s">
        <v>4494</v>
      </c>
    </row>
    <row r="517" spans="1:3" x14ac:dyDescent="0.35">
      <c r="A517" t="s">
        <v>1212</v>
      </c>
      <c r="B517" t="s">
        <v>4495</v>
      </c>
      <c r="C517" t="s">
        <v>4496</v>
      </c>
    </row>
    <row r="518" spans="1:3" x14ac:dyDescent="0.35">
      <c r="A518" t="s">
        <v>4497</v>
      </c>
      <c r="B518" t="s">
        <v>4498</v>
      </c>
      <c r="C518" t="s">
        <v>4499</v>
      </c>
    </row>
    <row r="519" spans="1:3" x14ac:dyDescent="0.35">
      <c r="A519" t="s">
        <v>4500</v>
      </c>
      <c r="B519" t="s">
        <v>4501</v>
      </c>
      <c r="C519" t="s">
        <v>4502</v>
      </c>
    </row>
    <row r="520" spans="1:3" x14ac:dyDescent="0.35">
      <c r="A520" t="s">
        <v>4503</v>
      </c>
      <c r="B520" t="s">
        <v>4504</v>
      </c>
      <c r="C520" t="s">
        <v>4505</v>
      </c>
    </row>
    <row r="521" spans="1:3" x14ac:dyDescent="0.35">
      <c r="A521" t="s">
        <v>4506</v>
      </c>
      <c r="B521" t="s">
        <v>4507</v>
      </c>
      <c r="C521" t="s">
        <v>4508</v>
      </c>
    </row>
    <row r="522" spans="1:3" x14ac:dyDescent="0.35">
      <c r="A522" t="s">
        <v>1220</v>
      </c>
      <c r="B522" t="s">
        <v>4509</v>
      </c>
      <c r="C522" t="s">
        <v>4510</v>
      </c>
    </row>
    <row r="523" spans="1:3" x14ac:dyDescent="0.35">
      <c r="A523" t="s">
        <v>4511</v>
      </c>
      <c r="B523" t="s">
        <v>4512</v>
      </c>
      <c r="C523" t="s">
        <v>4513</v>
      </c>
    </row>
    <row r="524" spans="1:3" x14ac:dyDescent="0.35">
      <c r="A524" t="s">
        <v>1224</v>
      </c>
      <c r="B524" t="s">
        <v>4514</v>
      </c>
      <c r="C524" t="s">
        <v>4515</v>
      </c>
    </row>
    <row r="525" spans="1:3" x14ac:dyDescent="0.35">
      <c r="A525" t="s">
        <v>1228</v>
      </c>
      <c r="B525" t="s">
        <v>4516</v>
      </c>
      <c r="C525" t="s">
        <v>4517</v>
      </c>
    </row>
    <row r="526" spans="1:3" x14ac:dyDescent="0.35">
      <c r="A526" t="s">
        <v>277</v>
      </c>
      <c r="B526" t="s">
        <v>4518</v>
      </c>
      <c r="C526" t="s">
        <v>4519</v>
      </c>
    </row>
    <row r="527" spans="1:3" x14ac:dyDescent="0.35">
      <c r="A527" t="s">
        <v>1235</v>
      </c>
      <c r="B527" t="s">
        <v>4520</v>
      </c>
      <c r="C527" t="s">
        <v>4521</v>
      </c>
    </row>
    <row r="528" spans="1:3" x14ac:dyDescent="0.35">
      <c r="A528" t="s">
        <v>4522</v>
      </c>
      <c r="B528" t="s">
        <v>4523</v>
      </c>
      <c r="C528" t="s">
        <v>4524</v>
      </c>
    </row>
    <row r="529" spans="1:3" x14ac:dyDescent="0.35">
      <c r="A529" t="s">
        <v>4525</v>
      </c>
      <c r="B529" t="s">
        <v>4526</v>
      </c>
      <c r="C529" t="s">
        <v>4527</v>
      </c>
    </row>
    <row r="530" spans="1:3" x14ac:dyDescent="0.35">
      <c r="A530" t="s">
        <v>4528</v>
      </c>
      <c r="B530" t="s">
        <v>4529</v>
      </c>
      <c r="C530" t="s">
        <v>4530</v>
      </c>
    </row>
    <row r="531" spans="1:3" x14ac:dyDescent="0.35">
      <c r="A531" t="s">
        <v>4528</v>
      </c>
      <c r="B531" t="s">
        <v>4531</v>
      </c>
      <c r="C531" t="s">
        <v>4532</v>
      </c>
    </row>
    <row r="532" spans="1:3" x14ac:dyDescent="0.35">
      <c r="A532" t="s">
        <v>4533</v>
      </c>
      <c r="B532" t="s">
        <v>4534</v>
      </c>
      <c r="C532" t="s">
        <v>4535</v>
      </c>
    </row>
    <row r="533" spans="1:3" x14ac:dyDescent="0.35">
      <c r="A533" t="s">
        <v>4536</v>
      </c>
      <c r="B533" t="s">
        <v>4537</v>
      </c>
      <c r="C533" t="s">
        <v>4538</v>
      </c>
    </row>
    <row r="534" spans="1:3" x14ac:dyDescent="0.35">
      <c r="A534" t="s">
        <v>2817</v>
      </c>
      <c r="B534" t="s">
        <v>4539</v>
      </c>
      <c r="C534" t="s">
        <v>3366</v>
      </c>
    </row>
    <row r="535" spans="1:3" x14ac:dyDescent="0.35">
      <c r="A535" t="s">
        <v>2817</v>
      </c>
      <c r="B535" t="s">
        <v>4540</v>
      </c>
      <c r="C535" t="s">
        <v>3375</v>
      </c>
    </row>
    <row r="536" spans="1:3" x14ac:dyDescent="0.35">
      <c r="A536" t="s">
        <v>4541</v>
      </c>
      <c r="B536" t="s">
        <v>4542</v>
      </c>
      <c r="C536" t="s">
        <v>4543</v>
      </c>
    </row>
    <row r="537" spans="1:3" x14ac:dyDescent="0.35">
      <c r="A537" t="s">
        <v>4544</v>
      </c>
      <c r="B537" t="s">
        <v>4545</v>
      </c>
      <c r="C537" t="s">
        <v>4546</v>
      </c>
    </row>
    <row r="538" spans="1:3" x14ac:dyDescent="0.35">
      <c r="A538" t="s">
        <v>4547</v>
      </c>
      <c r="B538" t="s">
        <v>4548</v>
      </c>
      <c r="C538" t="s">
        <v>4549</v>
      </c>
    </row>
    <row r="539" spans="1:3" x14ac:dyDescent="0.35">
      <c r="A539" t="s">
        <v>4550</v>
      </c>
      <c r="B539" t="s">
        <v>4551</v>
      </c>
      <c r="C539" t="s">
        <v>4552</v>
      </c>
    </row>
    <row r="540" spans="1:3" x14ac:dyDescent="0.35">
      <c r="A540" t="s">
        <v>4553</v>
      </c>
      <c r="B540" t="s">
        <v>4554</v>
      </c>
      <c r="C540" t="s">
        <v>4555</v>
      </c>
    </row>
    <row r="541" spans="1:3" x14ac:dyDescent="0.35">
      <c r="A541" t="s">
        <v>4556</v>
      </c>
      <c r="B541" t="s">
        <v>4557</v>
      </c>
      <c r="C541" t="s">
        <v>4558</v>
      </c>
    </row>
    <row r="542" spans="1:3" x14ac:dyDescent="0.35">
      <c r="A542" t="s">
        <v>4559</v>
      </c>
      <c r="B542" t="s">
        <v>4560</v>
      </c>
      <c r="C542" t="s">
        <v>4561</v>
      </c>
    </row>
    <row r="543" spans="1:3" x14ac:dyDescent="0.35">
      <c r="A543" t="s">
        <v>4562</v>
      </c>
      <c r="B543" t="s">
        <v>4563</v>
      </c>
      <c r="C543" t="s">
        <v>3327</v>
      </c>
    </row>
    <row r="544" spans="1:3" x14ac:dyDescent="0.35">
      <c r="A544" t="s">
        <v>4562</v>
      </c>
      <c r="B544" t="s">
        <v>3943</v>
      </c>
      <c r="C544" t="s">
        <v>3330</v>
      </c>
    </row>
    <row r="545" spans="1:3" x14ac:dyDescent="0.35">
      <c r="A545" t="s">
        <v>2835</v>
      </c>
      <c r="B545" t="s">
        <v>4564</v>
      </c>
      <c r="C545" t="s">
        <v>3724</v>
      </c>
    </row>
    <row r="546" spans="1:3" x14ac:dyDescent="0.35">
      <c r="A546" t="s">
        <v>1247</v>
      </c>
      <c r="B546" t="s">
        <v>4565</v>
      </c>
      <c r="C546" t="s">
        <v>4566</v>
      </c>
    </row>
    <row r="547" spans="1:3" x14ac:dyDescent="0.35">
      <c r="A547" t="s">
        <v>4567</v>
      </c>
      <c r="B547" t="s">
        <v>4568</v>
      </c>
      <c r="C547" t="s">
        <v>4569</v>
      </c>
    </row>
    <row r="548" spans="1:3" x14ac:dyDescent="0.35">
      <c r="A548" t="s">
        <v>1255</v>
      </c>
      <c r="B548" t="s">
        <v>4570</v>
      </c>
      <c r="C548" t="s">
        <v>4571</v>
      </c>
    </row>
    <row r="549" spans="1:3" x14ac:dyDescent="0.35">
      <c r="A549" t="s">
        <v>4572</v>
      </c>
      <c r="B549" t="s">
        <v>4573</v>
      </c>
      <c r="C549" t="s">
        <v>4574</v>
      </c>
    </row>
    <row r="550" spans="1:3" x14ac:dyDescent="0.35">
      <c r="A550" t="s">
        <v>4575</v>
      </c>
      <c r="B550" t="s">
        <v>4576</v>
      </c>
      <c r="C550" t="s">
        <v>2590</v>
      </c>
    </row>
    <row r="551" spans="1:3" x14ac:dyDescent="0.35">
      <c r="A551" t="s">
        <v>4577</v>
      </c>
      <c r="B551" t="s">
        <v>4578</v>
      </c>
      <c r="C551" t="s">
        <v>4579</v>
      </c>
    </row>
    <row r="552" spans="1:3" x14ac:dyDescent="0.35">
      <c r="A552" t="s">
        <v>4580</v>
      </c>
      <c r="B552" t="s">
        <v>4581</v>
      </c>
      <c r="C552" t="s">
        <v>4582</v>
      </c>
    </row>
    <row r="553" spans="1:3" x14ac:dyDescent="0.35">
      <c r="A553" t="s">
        <v>1263</v>
      </c>
      <c r="B553" t="s">
        <v>4583</v>
      </c>
      <c r="C553" t="s">
        <v>4584</v>
      </c>
    </row>
    <row r="554" spans="1:3" x14ac:dyDescent="0.35">
      <c r="A554" t="s">
        <v>4585</v>
      </c>
      <c r="B554" t="s">
        <v>4586</v>
      </c>
      <c r="C554" t="s">
        <v>4587</v>
      </c>
    </row>
    <row r="555" spans="1:3" x14ac:dyDescent="0.35">
      <c r="A555" t="s">
        <v>4588</v>
      </c>
      <c r="B555" t="s">
        <v>4589</v>
      </c>
      <c r="C555" t="s">
        <v>4590</v>
      </c>
    </row>
    <row r="556" spans="1:3" x14ac:dyDescent="0.35">
      <c r="A556" t="s">
        <v>4591</v>
      </c>
      <c r="B556" t="s">
        <v>4592</v>
      </c>
      <c r="C556" t="s">
        <v>4593</v>
      </c>
    </row>
    <row r="557" spans="1:3" x14ac:dyDescent="0.35">
      <c r="A557" t="s">
        <v>4594</v>
      </c>
      <c r="B557" t="s">
        <v>4595</v>
      </c>
      <c r="C557" t="s">
        <v>4596</v>
      </c>
    </row>
    <row r="558" spans="1:3" x14ac:dyDescent="0.35">
      <c r="A558" t="s">
        <v>1288</v>
      </c>
      <c r="B558" t="s">
        <v>4597</v>
      </c>
      <c r="C558" t="s">
        <v>4598</v>
      </c>
    </row>
    <row r="559" spans="1:3" x14ac:dyDescent="0.35">
      <c r="A559" t="s">
        <v>4599</v>
      </c>
      <c r="B559" t="s">
        <v>4600</v>
      </c>
      <c r="C559" t="s">
        <v>4601</v>
      </c>
    </row>
    <row r="560" spans="1:3" x14ac:dyDescent="0.35">
      <c r="A560" t="s">
        <v>4602</v>
      </c>
      <c r="B560" t="s">
        <v>4603</v>
      </c>
      <c r="C560" t="s">
        <v>4604</v>
      </c>
    </row>
    <row r="561" spans="1:3" x14ac:dyDescent="0.35">
      <c r="A561" t="s">
        <v>4605</v>
      </c>
      <c r="B561" t="s">
        <v>4606</v>
      </c>
      <c r="C561" t="s">
        <v>4607</v>
      </c>
    </row>
    <row r="562" spans="1:3" x14ac:dyDescent="0.35">
      <c r="A562" t="s">
        <v>4608</v>
      </c>
      <c r="B562" t="s">
        <v>4609</v>
      </c>
      <c r="C562" t="s">
        <v>4610</v>
      </c>
    </row>
    <row r="563" spans="1:3" x14ac:dyDescent="0.35">
      <c r="A563" t="s">
        <v>4608</v>
      </c>
      <c r="B563" t="s">
        <v>4611</v>
      </c>
      <c r="C563" t="s">
        <v>4612</v>
      </c>
    </row>
    <row r="564" spans="1:3" x14ac:dyDescent="0.35">
      <c r="A564" t="s">
        <v>4613</v>
      </c>
      <c r="B564" t="s">
        <v>4614</v>
      </c>
      <c r="C564" t="s">
        <v>4615</v>
      </c>
    </row>
    <row r="565" spans="1:3" x14ac:dyDescent="0.35">
      <c r="A565" t="s">
        <v>1292</v>
      </c>
      <c r="B565" t="s">
        <v>4616</v>
      </c>
      <c r="C565" t="s">
        <v>4617</v>
      </c>
    </row>
    <row r="566" spans="1:3" x14ac:dyDescent="0.35">
      <c r="A566" t="s">
        <v>4618</v>
      </c>
      <c r="B566" t="s">
        <v>4619</v>
      </c>
      <c r="C566" t="s">
        <v>4620</v>
      </c>
    </row>
    <row r="567" spans="1:3" x14ac:dyDescent="0.35">
      <c r="A567" t="s">
        <v>4621</v>
      </c>
      <c r="B567" t="s">
        <v>4622</v>
      </c>
      <c r="C567" t="s">
        <v>4623</v>
      </c>
    </row>
    <row r="568" spans="1:3" x14ac:dyDescent="0.35">
      <c r="A568" t="s">
        <v>1296</v>
      </c>
      <c r="B568" t="s">
        <v>4624</v>
      </c>
      <c r="C568" t="s">
        <v>4625</v>
      </c>
    </row>
    <row r="569" spans="1:3" x14ac:dyDescent="0.35">
      <c r="A569" t="s">
        <v>4626</v>
      </c>
      <c r="B569" t="s">
        <v>4627</v>
      </c>
      <c r="C569" t="s">
        <v>4628</v>
      </c>
    </row>
    <row r="570" spans="1:3" x14ac:dyDescent="0.35">
      <c r="A570" t="s">
        <v>4629</v>
      </c>
      <c r="B570" t="s">
        <v>4630</v>
      </c>
      <c r="C570" t="s">
        <v>4631</v>
      </c>
    </row>
    <row r="571" spans="1:3" x14ac:dyDescent="0.35">
      <c r="A571" t="s">
        <v>4632</v>
      </c>
      <c r="B571" t="s">
        <v>4633</v>
      </c>
      <c r="C571" t="s">
        <v>4634</v>
      </c>
    </row>
    <row r="572" spans="1:3" x14ac:dyDescent="0.35">
      <c r="A572" t="s">
        <v>4635</v>
      </c>
      <c r="B572" t="s">
        <v>4636</v>
      </c>
      <c r="C572" t="s">
        <v>4637</v>
      </c>
    </row>
    <row r="573" spans="1:3" x14ac:dyDescent="0.35">
      <c r="A573" t="s">
        <v>4638</v>
      </c>
      <c r="B573" t="s">
        <v>4639</v>
      </c>
      <c r="C573" t="s">
        <v>4640</v>
      </c>
    </row>
    <row r="574" spans="1:3" x14ac:dyDescent="0.35">
      <c r="A574" t="s">
        <v>2864</v>
      </c>
      <c r="B574" t="s">
        <v>4641</v>
      </c>
      <c r="C574" t="s">
        <v>1468</v>
      </c>
    </row>
    <row r="575" spans="1:3" x14ac:dyDescent="0.35">
      <c r="A575" t="s">
        <v>2864</v>
      </c>
      <c r="B575" t="s">
        <v>4642</v>
      </c>
      <c r="C575" t="s">
        <v>4643</v>
      </c>
    </row>
    <row r="576" spans="1:3" x14ac:dyDescent="0.35">
      <c r="A576" t="s">
        <v>4644</v>
      </c>
      <c r="B576" t="s">
        <v>4645</v>
      </c>
      <c r="C576" t="s">
        <v>4646</v>
      </c>
    </row>
    <row r="577" spans="1:3" x14ac:dyDescent="0.35">
      <c r="A577" t="s">
        <v>1300</v>
      </c>
      <c r="B577" t="s">
        <v>4647</v>
      </c>
      <c r="C577" t="s">
        <v>4648</v>
      </c>
    </row>
    <row r="578" spans="1:3" x14ac:dyDescent="0.35">
      <c r="A578" t="s">
        <v>4649</v>
      </c>
      <c r="B578" t="s">
        <v>4650</v>
      </c>
      <c r="C578" t="s">
        <v>2106</v>
      </c>
    </row>
    <row r="579" spans="1:3" x14ac:dyDescent="0.35">
      <c r="A579" t="s">
        <v>4649</v>
      </c>
      <c r="B579" t="s">
        <v>4651</v>
      </c>
      <c r="C579" t="s">
        <v>2834</v>
      </c>
    </row>
    <row r="580" spans="1:3" x14ac:dyDescent="0.35">
      <c r="A580" t="s">
        <v>4652</v>
      </c>
      <c r="B580" t="s">
        <v>4653</v>
      </c>
      <c r="C580" t="s">
        <v>3926</v>
      </c>
    </row>
    <row r="581" spans="1:3" x14ac:dyDescent="0.35">
      <c r="A581" t="s">
        <v>1304</v>
      </c>
      <c r="B581" t="s">
        <v>4654</v>
      </c>
      <c r="C581" t="s">
        <v>4655</v>
      </c>
    </row>
    <row r="582" spans="1:3" x14ac:dyDescent="0.35">
      <c r="A582" t="s">
        <v>4656</v>
      </c>
      <c r="B582" t="s">
        <v>4657</v>
      </c>
      <c r="C582" t="s">
        <v>4658</v>
      </c>
    </row>
    <row r="583" spans="1:3" x14ac:dyDescent="0.35">
      <c r="A583" t="s">
        <v>4659</v>
      </c>
      <c r="B583" t="s">
        <v>4660</v>
      </c>
      <c r="C583" t="s">
        <v>4661</v>
      </c>
    </row>
    <row r="584" spans="1:3" x14ac:dyDescent="0.35">
      <c r="A584" t="s">
        <v>4662</v>
      </c>
      <c r="B584" t="s">
        <v>4663</v>
      </c>
      <c r="C584" t="s">
        <v>4664</v>
      </c>
    </row>
    <row r="585" spans="1:3" x14ac:dyDescent="0.35">
      <c r="A585" t="s">
        <v>4665</v>
      </c>
      <c r="B585" t="s">
        <v>4666</v>
      </c>
      <c r="C585" t="s">
        <v>4667</v>
      </c>
    </row>
    <row r="586" spans="1:3" x14ac:dyDescent="0.35">
      <c r="A586" t="s">
        <v>4668</v>
      </c>
      <c r="B586" t="s">
        <v>4669</v>
      </c>
      <c r="C586" t="s">
        <v>4670</v>
      </c>
    </row>
    <row r="587" spans="1:3" x14ac:dyDescent="0.35">
      <c r="A587" t="s">
        <v>4671</v>
      </c>
      <c r="B587" t="s">
        <v>3691</v>
      </c>
      <c r="C587" t="s">
        <v>4672</v>
      </c>
    </row>
    <row r="588" spans="1:3" x14ac:dyDescent="0.35">
      <c r="A588" t="s">
        <v>4673</v>
      </c>
      <c r="B588" t="s">
        <v>4674</v>
      </c>
      <c r="C588" t="s">
        <v>4675</v>
      </c>
    </row>
    <row r="589" spans="1:3" x14ac:dyDescent="0.35">
      <c r="A589" t="s">
        <v>4676</v>
      </c>
      <c r="B589" t="s">
        <v>4677</v>
      </c>
      <c r="C589" t="s">
        <v>4183</v>
      </c>
    </row>
    <row r="590" spans="1:3" x14ac:dyDescent="0.35">
      <c r="A590" t="s">
        <v>4678</v>
      </c>
      <c r="B590" t="s">
        <v>4679</v>
      </c>
      <c r="C590" t="s">
        <v>4680</v>
      </c>
    </row>
    <row r="591" spans="1:3" x14ac:dyDescent="0.35">
      <c r="A591" t="s">
        <v>4681</v>
      </c>
      <c r="B591" t="s">
        <v>4682</v>
      </c>
      <c r="C591" t="s">
        <v>4683</v>
      </c>
    </row>
    <row r="592" spans="1:3" x14ac:dyDescent="0.35">
      <c r="A592" t="s">
        <v>4684</v>
      </c>
      <c r="B592" t="s">
        <v>4685</v>
      </c>
      <c r="C592" t="s">
        <v>4686</v>
      </c>
    </row>
    <row r="593" spans="1:3" x14ac:dyDescent="0.35">
      <c r="A593" t="s">
        <v>4687</v>
      </c>
      <c r="B593" t="s">
        <v>4688</v>
      </c>
      <c r="C593" t="s">
        <v>4689</v>
      </c>
    </row>
    <row r="594" spans="1:3" x14ac:dyDescent="0.35">
      <c r="A594" t="s">
        <v>286</v>
      </c>
      <c r="B594" t="s">
        <v>4690</v>
      </c>
      <c r="C594" t="s">
        <v>4691</v>
      </c>
    </row>
    <row r="595" spans="1:3" x14ac:dyDescent="0.35">
      <c r="A595" t="s">
        <v>4692</v>
      </c>
      <c r="B595" t="s">
        <v>4693</v>
      </c>
      <c r="C595" t="s">
        <v>4130</v>
      </c>
    </row>
    <row r="596" spans="1:3" x14ac:dyDescent="0.35">
      <c r="A596" t="s">
        <v>4694</v>
      </c>
      <c r="B596" t="s">
        <v>4695</v>
      </c>
      <c r="C596" t="s">
        <v>4696</v>
      </c>
    </row>
    <row r="597" spans="1:3" x14ac:dyDescent="0.35">
      <c r="A597" t="s">
        <v>4697</v>
      </c>
      <c r="B597" t="s">
        <v>4698</v>
      </c>
      <c r="C597" t="s">
        <v>4699</v>
      </c>
    </row>
    <row r="598" spans="1:3" x14ac:dyDescent="0.35">
      <c r="A598" t="s">
        <v>4700</v>
      </c>
      <c r="B598" t="s">
        <v>4701</v>
      </c>
      <c r="C598" t="s">
        <v>4702</v>
      </c>
    </row>
    <row r="599" spans="1:3" x14ac:dyDescent="0.35">
      <c r="A599" t="s">
        <v>1337</v>
      </c>
      <c r="B599" t="s">
        <v>4703</v>
      </c>
      <c r="C599" t="s">
        <v>4704</v>
      </c>
    </row>
    <row r="600" spans="1:3" x14ac:dyDescent="0.35">
      <c r="A600" t="s">
        <v>4705</v>
      </c>
      <c r="B600" t="s">
        <v>4706</v>
      </c>
      <c r="C600" t="s">
        <v>4707</v>
      </c>
    </row>
    <row r="601" spans="1:3" x14ac:dyDescent="0.35">
      <c r="A601" t="s">
        <v>1345</v>
      </c>
      <c r="B601" t="s">
        <v>4708</v>
      </c>
      <c r="C601" t="s">
        <v>4709</v>
      </c>
    </row>
    <row r="602" spans="1:3" x14ac:dyDescent="0.35">
      <c r="A602" t="s">
        <v>4710</v>
      </c>
      <c r="B602" t="s">
        <v>4711</v>
      </c>
      <c r="C602" t="s">
        <v>3421</v>
      </c>
    </row>
    <row r="603" spans="1:3" x14ac:dyDescent="0.35">
      <c r="A603" t="s">
        <v>1353</v>
      </c>
      <c r="B603" t="s">
        <v>4712</v>
      </c>
      <c r="C603" t="s">
        <v>4713</v>
      </c>
    </row>
    <row r="604" spans="1:3" x14ac:dyDescent="0.35">
      <c r="A604" t="s">
        <v>1353</v>
      </c>
      <c r="B604" t="s">
        <v>4714</v>
      </c>
      <c r="C604" t="s">
        <v>4715</v>
      </c>
    </row>
    <row r="605" spans="1:3" x14ac:dyDescent="0.35">
      <c r="A605" t="s">
        <v>4716</v>
      </c>
      <c r="B605" t="s">
        <v>4717</v>
      </c>
      <c r="C605" t="s">
        <v>4718</v>
      </c>
    </row>
    <row r="606" spans="1:3" x14ac:dyDescent="0.35">
      <c r="A606" t="s">
        <v>2884</v>
      </c>
      <c r="B606" t="s">
        <v>4719</v>
      </c>
      <c r="C606" t="s">
        <v>4720</v>
      </c>
    </row>
    <row r="607" spans="1:3" x14ac:dyDescent="0.35">
      <c r="A607" t="s">
        <v>1361</v>
      </c>
      <c r="B607" t="s">
        <v>4721</v>
      </c>
      <c r="C607" t="s">
        <v>4722</v>
      </c>
    </row>
    <row r="608" spans="1:3" x14ac:dyDescent="0.35">
      <c r="A608" t="s">
        <v>4723</v>
      </c>
      <c r="B608" t="s">
        <v>4724</v>
      </c>
      <c r="C608" t="s">
        <v>4725</v>
      </c>
    </row>
    <row r="609" spans="1:3" x14ac:dyDescent="0.35">
      <c r="A609" t="s">
        <v>4726</v>
      </c>
      <c r="B609" t="s">
        <v>4727</v>
      </c>
      <c r="C609" t="s">
        <v>4728</v>
      </c>
    </row>
    <row r="610" spans="1:3" x14ac:dyDescent="0.35">
      <c r="A610" t="s">
        <v>4729</v>
      </c>
      <c r="B610" t="s">
        <v>4730</v>
      </c>
      <c r="C610" t="s">
        <v>4731</v>
      </c>
    </row>
    <row r="611" spans="1:3" x14ac:dyDescent="0.35">
      <c r="A611" t="s">
        <v>2887</v>
      </c>
      <c r="B611" t="s">
        <v>4012</v>
      </c>
      <c r="C611" t="s">
        <v>4732</v>
      </c>
    </row>
    <row r="612" spans="1:3" x14ac:dyDescent="0.35">
      <c r="A612" t="s">
        <v>2887</v>
      </c>
      <c r="B612" t="s">
        <v>3283</v>
      </c>
      <c r="C612" t="s">
        <v>3265</v>
      </c>
    </row>
    <row r="613" spans="1:3" x14ac:dyDescent="0.35">
      <c r="A613" t="s">
        <v>2889</v>
      </c>
      <c r="B613" t="s">
        <v>4733</v>
      </c>
      <c r="C613" t="s">
        <v>4734</v>
      </c>
    </row>
    <row r="614" spans="1:3" x14ac:dyDescent="0.35">
      <c r="A614" t="s">
        <v>4735</v>
      </c>
      <c r="B614" t="s">
        <v>4736</v>
      </c>
      <c r="C614" t="s">
        <v>4737</v>
      </c>
    </row>
    <row r="615" spans="1:3" x14ac:dyDescent="0.35">
      <c r="A615" t="s">
        <v>4738</v>
      </c>
      <c r="B615" t="s">
        <v>4739</v>
      </c>
      <c r="C615" t="s">
        <v>2542</v>
      </c>
    </row>
    <row r="616" spans="1:3" x14ac:dyDescent="0.35">
      <c r="A616" t="s">
        <v>4740</v>
      </c>
      <c r="B616" t="s">
        <v>4741</v>
      </c>
      <c r="C616" t="s">
        <v>4742</v>
      </c>
    </row>
    <row r="617" spans="1:3" x14ac:dyDescent="0.35">
      <c r="A617" t="s">
        <v>1373</v>
      </c>
      <c r="B617" t="s">
        <v>4743</v>
      </c>
      <c r="C617" t="s">
        <v>4744</v>
      </c>
    </row>
    <row r="618" spans="1:3" x14ac:dyDescent="0.35">
      <c r="A618" t="s">
        <v>4745</v>
      </c>
      <c r="B618" t="s">
        <v>4746</v>
      </c>
      <c r="C618" t="s">
        <v>4747</v>
      </c>
    </row>
    <row r="619" spans="1:3" x14ac:dyDescent="0.35">
      <c r="A619" t="s">
        <v>4748</v>
      </c>
      <c r="B619" t="s">
        <v>4749</v>
      </c>
      <c r="C619" t="s">
        <v>4750</v>
      </c>
    </row>
    <row r="620" spans="1:3" x14ac:dyDescent="0.35">
      <c r="A620" t="s">
        <v>4751</v>
      </c>
      <c r="B620" t="s">
        <v>4752</v>
      </c>
      <c r="C620" t="s">
        <v>4753</v>
      </c>
    </row>
    <row r="621" spans="1:3" x14ac:dyDescent="0.35">
      <c r="A621" t="s">
        <v>4754</v>
      </c>
      <c r="B621" t="s">
        <v>4755</v>
      </c>
      <c r="C621" t="s">
        <v>4756</v>
      </c>
    </row>
    <row r="622" spans="1:3" x14ac:dyDescent="0.35">
      <c r="A622" t="s">
        <v>4757</v>
      </c>
      <c r="B622" t="s">
        <v>4758</v>
      </c>
      <c r="C622" t="s">
        <v>4759</v>
      </c>
    </row>
    <row r="623" spans="1:3" x14ac:dyDescent="0.35">
      <c r="A623" t="s">
        <v>4760</v>
      </c>
      <c r="B623" t="s">
        <v>4761</v>
      </c>
      <c r="C623" t="s">
        <v>4762</v>
      </c>
    </row>
    <row r="624" spans="1:3" x14ac:dyDescent="0.35">
      <c r="A624" t="s">
        <v>1381</v>
      </c>
      <c r="B624" t="s">
        <v>4763</v>
      </c>
      <c r="C624" t="s">
        <v>4764</v>
      </c>
    </row>
    <row r="625" spans="1:3" x14ac:dyDescent="0.35">
      <c r="A625" t="s">
        <v>1385</v>
      </c>
      <c r="B625" t="s">
        <v>4765</v>
      </c>
      <c r="C625" t="s">
        <v>4766</v>
      </c>
    </row>
    <row r="626" spans="1:3" x14ac:dyDescent="0.35">
      <c r="A626" t="s">
        <v>2897</v>
      </c>
      <c r="B626" t="s">
        <v>3691</v>
      </c>
      <c r="C626" t="s">
        <v>3724</v>
      </c>
    </row>
    <row r="627" spans="1:3" x14ac:dyDescent="0.35">
      <c r="A627" t="s">
        <v>4767</v>
      </c>
      <c r="B627" t="s">
        <v>4768</v>
      </c>
      <c r="C627" t="s">
        <v>3075</v>
      </c>
    </row>
    <row r="628" spans="1:3" x14ac:dyDescent="0.35">
      <c r="A628" t="s">
        <v>1393</v>
      </c>
      <c r="B628" t="s">
        <v>4769</v>
      </c>
      <c r="C628" t="s">
        <v>1987</v>
      </c>
    </row>
    <row r="629" spans="1:3" x14ac:dyDescent="0.35">
      <c r="A629" t="s">
        <v>4770</v>
      </c>
      <c r="B629" t="s">
        <v>4771</v>
      </c>
      <c r="C629" t="s">
        <v>4772</v>
      </c>
    </row>
    <row r="630" spans="1:3" x14ac:dyDescent="0.35">
      <c r="A630" t="s">
        <v>4773</v>
      </c>
      <c r="B630" t="s">
        <v>4774</v>
      </c>
      <c r="C630" t="s">
        <v>4775</v>
      </c>
    </row>
    <row r="631" spans="1:3" x14ac:dyDescent="0.35">
      <c r="A631" t="s">
        <v>1397</v>
      </c>
      <c r="B631" t="s">
        <v>4776</v>
      </c>
      <c r="C631" t="s">
        <v>4777</v>
      </c>
    </row>
    <row r="632" spans="1:3" x14ac:dyDescent="0.35">
      <c r="A632" t="s">
        <v>1401</v>
      </c>
      <c r="B632" t="s">
        <v>4778</v>
      </c>
      <c r="C632" t="s">
        <v>4779</v>
      </c>
    </row>
    <row r="633" spans="1:3" x14ac:dyDescent="0.35">
      <c r="A633" t="s">
        <v>4780</v>
      </c>
      <c r="B633" t="s">
        <v>4781</v>
      </c>
      <c r="C633" t="s">
        <v>4782</v>
      </c>
    </row>
    <row r="634" spans="1:3" x14ac:dyDescent="0.35">
      <c r="A634" t="s">
        <v>4783</v>
      </c>
      <c r="B634" t="s">
        <v>4784</v>
      </c>
      <c r="C634" t="s">
        <v>2513</v>
      </c>
    </row>
    <row r="635" spans="1:3" x14ac:dyDescent="0.35">
      <c r="A635" t="s">
        <v>4785</v>
      </c>
      <c r="B635" t="s">
        <v>4786</v>
      </c>
      <c r="C635" t="s">
        <v>4787</v>
      </c>
    </row>
    <row r="636" spans="1:3" x14ac:dyDescent="0.35">
      <c r="A636" t="s">
        <v>4788</v>
      </c>
      <c r="B636" t="s">
        <v>4789</v>
      </c>
      <c r="C636" t="s">
        <v>4790</v>
      </c>
    </row>
    <row r="637" spans="1:3" x14ac:dyDescent="0.35">
      <c r="A637" t="s">
        <v>4791</v>
      </c>
      <c r="B637" t="s">
        <v>4792</v>
      </c>
      <c r="C637" t="s">
        <v>4793</v>
      </c>
    </row>
    <row r="638" spans="1:3" x14ac:dyDescent="0.35">
      <c r="A638" t="s">
        <v>4794</v>
      </c>
      <c r="B638" t="s">
        <v>4795</v>
      </c>
      <c r="C638" t="s">
        <v>3366</v>
      </c>
    </row>
    <row r="639" spans="1:3" x14ac:dyDescent="0.35">
      <c r="A639" t="s">
        <v>4796</v>
      </c>
      <c r="B639" t="s">
        <v>4797</v>
      </c>
      <c r="C639" t="s">
        <v>4798</v>
      </c>
    </row>
    <row r="640" spans="1:3" x14ac:dyDescent="0.35">
      <c r="A640" t="s">
        <v>4799</v>
      </c>
      <c r="B640" t="s">
        <v>4800</v>
      </c>
      <c r="C640" t="s">
        <v>4801</v>
      </c>
    </row>
    <row r="641" spans="1:3" x14ac:dyDescent="0.35">
      <c r="A641" t="s">
        <v>1424</v>
      </c>
      <c r="B641" t="s">
        <v>4802</v>
      </c>
      <c r="C641" t="s">
        <v>4803</v>
      </c>
    </row>
    <row r="642" spans="1:3" x14ac:dyDescent="0.35">
      <c r="A642" t="s">
        <v>4804</v>
      </c>
      <c r="B642" t="s">
        <v>4805</v>
      </c>
      <c r="C642" t="s">
        <v>4806</v>
      </c>
    </row>
    <row r="643" spans="1:3" x14ac:dyDescent="0.35">
      <c r="A643" t="s">
        <v>4807</v>
      </c>
      <c r="B643" t="s">
        <v>4808</v>
      </c>
      <c r="C643" t="s">
        <v>4809</v>
      </c>
    </row>
    <row r="644" spans="1:3" x14ac:dyDescent="0.35">
      <c r="A644" t="s">
        <v>4810</v>
      </c>
      <c r="B644" t="s">
        <v>3550</v>
      </c>
      <c r="C644" t="s">
        <v>3330</v>
      </c>
    </row>
    <row r="645" spans="1:3" x14ac:dyDescent="0.35">
      <c r="A645" t="s">
        <v>4811</v>
      </c>
      <c r="B645" t="s">
        <v>4812</v>
      </c>
      <c r="C645" t="s">
        <v>4813</v>
      </c>
    </row>
    <row r="646" spans="1:3" x14ac:dyDescent="0.35">
      <c r="A646" t="s">
        <v>1428</v>
      </c>
      <c r="B646" t="s">
        <v>4814</v>
      </c>
      <c r="C646" t="s">
        <v>4815</v>
      </c>
    </row>
    <row r="647" spans="1:3" x14ac:dyDescent="0.35">
      <c r="A647" t="s">
        <v>4816</v>
      </c>
      <c r="B647" t="s">
        <v>4817</v>
      </c>
      <c r="C647" t="s">
        <v>2495</v>
      </c>
    </row>
    <row r="648" spans="1:3" x14ac:dyDescent="0.35">
      <c r="A648" t="s">
        <v>1432</v>
      </c>
      <c r="B648" t="s">
        <v>4818</v>
      </c>
      <c r="C648" t="s">
        <v>4819</v>
      </c>
    </row>
    <row r="649" spans="1:3" x14ac:dyDescent="0.35">
      <c r="A649" t="s">
        <v>4820</v>
      </c>
      <c r="B649" t="s">
        <v>4821</v>
      </c>
      <c r="C649" t="s">
        <v>2542</v>
      </c>
    </row>
    <row r="650" spans="1:3" x14ac:dyDescent="0.35">
      <c r="A650" t="s">
        <v>1436</v>
      </c>
      <c r="B650" t="s">
        <v>4822</v>
      </c>
      <c r="C650" t="s">
        <v>4823</v>
      </c>
    </row>
    <row r="651" spans="1:3" x14ac:dyDescent="0.35">
      <c r="A651" t="s">
        <v>4824</v>
      </c>
      <c r="B651" t="s">
        <v>4825</v>
      </c>
      <c r="C651" t="s">
        <v>4826</v>
      </c>
    </row>
    <row r="652" spans="1:3" x14ac:dyDescent="0.35">
      <c r="A652" t="s">
        <v>4827</v>
      </c>
      <c r="B652" t="s">
        <v>4828</v>
      </c>
      <c r="C652" t="s">
        <v>2516</v>
      </c>
    </row>
    <row r="653" spans="1:3" x14ac:dyDescent="0.35">
      <c r="A653" t="s">
        <v>4829</v>
      </c>
      <c r="B653" t="s">
        <v>4830</v>
      </c>
      <c r="C653" t="s">
        <v>4831</v>
      </c>
    </row>
    <row r="654" spans="1:3" x14ac:dyDescent="0.35">
      <c r="A654" t="s">
        <v>1440</v>
      </c>
      <c r="B654" t="s">
        <v>4832</v>
      </c>
      <c r="C654" t="s">
        <v>3020</v>
      </c>
    </row>
    <row r="655" spans="1:3" x14ac:dyDescent="0.35">
      <c r="A655" t="s">
        <v>4833</v>
      </c>
      <c r="B655" t="s">
        <v>4834</v>
      </c>
      <c r="C655" t="s">
        <v>4835</v>
      </c>
    </row>
    <row r="656" spans="1:3" x14ac:dyDescent="0.35">
      <c r="A656" t="s">
        <v>4836</v>
      </c>
      <c r="B656" t="s">
        <v>4837</v>
      </c>
      <c r="C656" t="s">
        <v>4838</v>
      </c>
    </row>
    <row r="657" spans="1:3" x14ac:dyDescent="0.35">
      <c r="A657" t="s">
        <v>4839</v>
      </c>
      <c r="B657" t="s">
        <v>4840</v>
      </c>
      <c r="C657" t="s">
        <v>4841</v>
      </c>
    </row>
    <row r="658" spans="1:3" x14ac:dyDescent="0.35">
      <c r="A658" t="s">
        <v>4842</v>
      </c>
      <c r="B658" t="s">
        <v>4843</v>
      </c>
      <c r="C658" t="s">
        <v>4844</v>
      </c>
    </row>
    <row r="659" spans="1:3" x14ac:dyDescent="0.35">
      <c r="A659" t="s">
        <v>4845</v>
      </c>
      <c r="B659" t="s">
        <v>4846</v>
      </c>
      <c r="C659" t="s">
        <v>697</v>
      </c>
    </row>
    <row r="660" spans="1:3" x14ac:dyDescent="0.35">
      <c r="A660" t="s">
        <v>4845</v>
      </c>
      <c r="B660" t="s">
        <v>4847</v>
      </c>
      <c r="C660" t="s">
        <v>3126</v>
      </c>
    </row>
    <row r="661" spans="1:3" x14ac:dyDescent="0.35">
      <c r="A661" t="s">
        <v>4848</v>
      </c>
      <c r="B661" t="s">
        <v>4849</v>
      </c>
      <c r="C661" t="s">
        <v>4850</v>
      </c>
    </row>
    <row r="662" spans="1:3" x14ac:dyDescent="0.35">
      <c r="A662" t="s">
        <v>4848</v>
      </c>
      <c r="B662" t="s">
        <v>4851</v>
      </c>
      <c r="C662" t="s">
        <v>2518</v>
      </c>
    </row>
    <row r="663" spans="1:3" x14ac:dyDescent="0.35">
      <c r="A663" t="s">
        <v>4848</v>
      </c>
      <c r="B663" t="s">
        <v>4852</v>
      </c>
      <c r="C663" t="s">
        <v>4853</v>
      </c>
    </row>
    <row r="664" spans="1:3" x14ac:dyDescent="0.35">
      <c r="A664" t="s">
        <v>4848</v>
      </c>
      <c r="B664" t="s">
        <v>4854</v>
      </c>
      <c r="C664" t="s">
        <v>2542</v>
      </c>
    </row>
    <row r="665" spans="1:3" x14ac:dyDescent="0.35">
      <c r="A665" t="s">
        <v>4855</v>
      </c>
      <c r="B665" t="s">
        <v>4856</v>
      </c>
      <c r="C665" t="s">
        <v>4857</v>
      </c>
    </row>
    <row r="666" spans="1:3" x14ac:dyDescent="0.35">
      <c r="A666" t="s">
        <v>4855</v>
      </c>
      <c r="B666" t="s">
        <v>4858</v>
      </c>
      <c r="C666" t="s">
        <v>2518</v>
      </c>
    </row>
    <row r="667" spans="1:3" x14ac:dyDescent="0.35">
      <c r="A667" t="s">
        <v>1444</v>
      </c>
      <c r="B667" t="s">
        <v>4859</v>
      </c>
      <c r="C667" t="s">
        <v>4860</v>
      </c>
    </row>
    <row r="668" spans="1:3" x14ac:dyDescent="0.35">
      <c r="A668" t="s">
        <v>4861</v>
      </c>
      <c r="B668" t="s">
        <v>4862</v>
      </c>
      <c r="C668" t="s">
        <v>4863</v>
      </c>
    </row>
    <row r="669" spans="1:3" x14ac:dyDescent="0.35">
      <c r="A669" t="s">
        <v>4864</v>
      </c>
      <c r="B669" t="s">
        <v>4865</v>
      </c>
      <c r="C669" t="s">
        <v>2916</v>
      </c>
    </row>
    <row r="670" spans="1:3" x14ac:dyDescent="0.35">
      <c r="A670" t="s">
        <v>4866</v>
      </c>
      <c r="B670" t="s">
        <v>4867</v>
      </c>
      <c r="C670" t="s">
        <v>4868</v>
      </c>
    </row>
    <row r="671" spans="1:3" x14ac:dyDescent="0.35">
      <c r="A671" t="s">
        <v>4869</v>
      </c>
      <c r="B671" t="s">
        <v>4870</v>
      </c>
      <c r="C671" t="s">
        <v>2827</v>
      </c>
    </row>
    <row r="672" spans="1:3" x14ac:dyDescent="0.35">
      <c r="A672" t="s">
        <v>4871</v>
      </c>
      <c r="B672" t="s">
        <v>4872</v>
      </c>
      <c r="C672" t="s">
        <v>2513</v>
      </c>
    </row>
    <row r="673" spans="1:3" x14ac:dyDescent="0.35">
      <c r="A673" t="s">
        <v>4873</v>
      </c>
      <c r="B673" t="s">
        <v>4874</v>
      </c>
      <c r="C673" t="s">
        <v>4875</v>
      </c>
    </row>
    <row r="674" spans="1:3" x14ac:dyDescent="0.35">
      <c r="A674" t="s">
        <v>4873</v>
      </c>
      <c r="B674" t="s">
        <v>4876</v>
      </c>
      <c r="C674" t="s">
        <v>2834</v>
      </c>
    </row>
    <row r="675" spans="1:3" x14ac:dyDescent="0.35">
      <c r="A675" t="s">
        <v>4873</v>
      </c>
      <c r="B675" t="s">
        <v>4877</v>
      </c>
      <c r="C675" t="s">
        <v>4878</v>
      </c>
    </row>
    <row r="676" spans="1:3" x14ac:dyDescent="0.35">
      <c r="A676" t="s">
        <v>2921</v>
      </c>
      <c r="B676" t="s">
        <v>4879</v>
      </c>
      <c r="C676" t="s">
        <v>4880</v>
      </c>
    </row>
    <row r="677" spans="1:3" x14ac:dyDescent="0.35">
      <c r="A677" t="s">
        <v>2921</v>
      </c>
      <c r="B677" t="s">
        <v>4881</v>
      </c>
      <c r="C677" t="s">
        <v>4882</v>
      </c>
    </row>
    <row r="678" spans="1:3" x14ac:dyDescent="0.35">
      <c r="A678" t="s">
        <v>2921</v>
      </c>
      <c r="B678" t="s">
        <v>4883</v>
      </c>
      <c r="C678" t="s">
        <v>4884</v>
      </c>
    </row>
    <row r="679" spans="1:3" x14ac:dyDescent="0.35">
      <c r="A679" t="s">
        <v>2921</v>
      </c>
      <c r="B679" t="s">
        <v>4885</v>
      </c>
      <c r="C679" t="s">
        <v>4886</v>
      </c>
    </row>
    <row r="680" spans="1:3" x14ac:dyDescent="0.35">
      <c r="A680" t="s">
        <v>2921</v>
      </c>
      <c r="B680" t="s">
        <v>4887</v>
      </c>
      <c r="C680" t="s">
        <v>4888</v>
      </c>
    </row>
    <row r="681" spans="1:3" x14ac:dyDescent="0.35">
      <c r="A681" t="s">
        <v>2921</v>
      </c>
      <c r="B681" t="s">
        <v>4889</v>
      </c>
      <c r="C681" t="s">
        <v>4890</v>
      </c>
    </row>
    <row r="682" spans="1:3" x14ac:dyDescent="0.35">
      <c r="A682" t="s">
        <v>2921</v>
      </c>
      <c r="B682" t="s">
        <v>4891</v>
      </c>
      <c r="C682" t="s">
        <v>4892</v>
      </c>
    </row>
    <row r="683" spans="1:3" x14ac:dyDescent="0.35">
      <c r="A683" t="s">
        <v>2921</v>
      </c>
      <c r="B683" t="s">
        <v>4893</v>
      </c>
      <c r="C683" t="s">
        <v>4894</v>
      </c>
    </row>
    <row r="684" spans="1:3" x14ac:dyDescent="0.35">
      <c r="A684" t="s">
        <v>2921</v>
      </c>
      <c r="B684" t="s">
        <v>4895</v>
      </c>
      <c r="C684" t="s">
        <v>4896</v>
      </c>
    </row>
    <row r="685" spans="1:3" x14ac:dyDescent="0.35">
      <c r="A685" t="s">
        <v>2921</v>
      </c>
      <c r="B685" t="s">
        <v>4897</v>
      </c>
      <c r="C685" t="s">
        <v>4898</v>
      </c>
    </row>
    <row r="686" spans="1:3" x14ac:dyDescent="0.35">
      <c r="A686" t="s">
        <v>2921</v>
      </c>
      <c r="B686" t="s">
        <v>4899</v>
      </c>
      <c r="C686" t="s">
        <v>851</v>
      </c>
    </row>
    <row r="687" spans="1:3" x14ac:dyDescent="0.35">
      <c r="A687" t="s">
        <v>2921</v>
      </c>
      <c r="B687" t="s">
        <v>4900</v>
      </c>
      <c r="C687" t="s">
        <v>697</v>
      </c>
    </row>
    <row r="688" spans="1:3" x14ac:dyDescent="0.35">
      <c r="A688" t="s">
        <v>2921</v>
      </c>
      <c r="B688" t="s">
        <v>4901</v>
      </c>
      <c r="C688" t="s">
        <v>2590</v>
      </c>
    </row>
    <row r="689" spans="1:3" x14ac:dyDescent="0.35">
      <c r="A689" t="s">
        <v>2921</v>
      </c>
      <c r="B689" t="s">
        <v>4902</v>
      </c>
      <c r="C689" t="s">
        <v>2590</v>
      </c>
    </row>
    <row r="690" spans="1:3" x14ac:dyDescent="0.35">
      <c r="A690" t="s">
        <v>2921</v>
      </c>
      <c r="B690" t="s">
        <v>4903</v>
      </c>
      <c r="C690" t="s">
        <v>4904</v>
      </c>
    </row>
    <row r="691" spans="1:3" x14ac:dyDescent="0.35">
      <c r="A691" t="s">
        <v>2921</v>
      </c>
      <c r="B691" t="s">
        <v>4905</v>
      </c>
      <c r="C691" t="s">
        <v>2834</v>
      </c>
    </row>
    <row r="692" spans="1:3" x14ac:dyDescent="0.35">
      <c r="A692" t="s">
        <v>2921</v>
      </c>
      <c r="B692" t="s">
        <v>4906</v>
      </c>
      <c r="C692" t="s">
        <v>3724</v>
      </c>
    </row>
    <row r="693" spans="1:3" x14ac:dyDescent="0.35">
      <c r="A693" t="s">
        <v>2921</v>
      </c>
      <c r="B693" t="s">
        <v>4907</v>
      </c>
      <c r="C693" t="s">
        <v>4908</v>
      </c>
    </row>
    <row r="694" spans="1:3" x14ac:dyDescent="0.35">
      <c r="A694" t="s">
        <v>2921</v>
      </c>
      <c r="B694" t="s">
        <v>4909</v>
      </c>
      <c r="C694" t="s">
        <v>2518</v>
      </c>
    </row>
    <row r="695" spans="1:3" x14ac:dyDescent="0.35">
      <c r="A695" t="s">
        <v>2921</v>
      </c>
      <c r="B695" t="s">
        <v>4910</v>
      </c>
      <c r="C695" t="s">
        <v>4911</v>
      </c>
    </row>
    <row r="696" spans="1:3" x14ac:dyDescent="0.35">
      <c r="A696" t="s">
        <v>2921</v>
      </c>
      <c r="B696" t="s">
        <v>4912</v>
      </c>
      <c r="C696" t="s">
        <v>4913</v>
      </c>
    </row>
    <row r="697" spans="1:3" x14ac:dyDescent="0.35">
      <c r="A697" t="s">
        <v>2921</v>
      </c>
      <c r="B697" t="s">
        <v>4914</v>
      </c>
      <c r="C697" t="s">
        <v>4915</v>
      </c>
    </row>
    <row r="698" spans="1:3" x14ac:dyDescent="0.35">
      <c r="A698" t="s">
        <v>2921</v>
      </c>
      <c r="B698" t="s">
        <v>4916</v>
      </c>
      <c r="C698" t="s">
        <v>4297</v>
      </c>
    </row>
    <row r="699" spans="1:3" x14ac:dyDescent="0.35">
      <c r="A699" t="s">
        <v>2921</v>
      </c>
      <c r="B699" t="s">
        <v>4917</v>
      </c>
      <c r="C699" t="s">
        <v>2834</v>
      </c>
    </row>
    <row r="700" spans="1:3" x14ac:dyDescent="0.35">
      <c r="A700" t="s">
        <v>2921</v>
      </c>
      <c r="B700" t="s">
        <v>4918</v>
      </c>
      <c r="C700" t="s">
        <v>2834</v>
      </c>
    </row>
    <row r="701" spans="1:3" x14ac:dyDescent="0.35">
      <c r="A701" t="s">
        <v>2921</v>
      </c>
      <c r="B701" t="s">
        <v>4919</v>
      </c>
      <c r="C701" t="s">
        <v>2531</v>
      </c>
    </row>
    <row r="702" spans="1:3" x14ac:dyDescent="0.35">
      <c r="A702" t="s">
        <v>4920</v>
      </c>
      <c r="B702" t="s">
        <v>4921</v>
      </c>
      <c r="C702" t="s">
        <v>4132</v>
      </c>
    </row>
    <row r="703" spans="1:3" x14ac:dyDescent="0.35">
      <c r="A703" t="s">
        <v>1452</v>
      </c>
      <c r="B703" t="s">
        <v>4922</v>
      </c>
      <c r="C703" t="s">
        <v>4923</v>
      </c>
    </row>
    <row r="704" spans="1:3" x14ac:dyDescent="0.35">
      <c r="A704" t="s">
        <v>4924</v>
      </c>
      <c r="B704" t="s">
        <v>4925</v>
      </c>
      <c r="C704" t="s">
        <v>4926</v>
      </c>
    </row>
    <row r="705" spans="1:3" x14ac:dyDescent="0.35">
      <c r="A705" t="s">
        <v>2927</v>
      </c>
      <c r="B705" t="s">
        <v>4927</v>
      </c>
      <c r="C705" t="s">
        <v>4928</v>
      </c>
    </row>
    <row r="706" spans="1:3" x14ac:dyDescent="0.35">
      <c r="A706" t="s">
        <v>2927</v>
      </c>
      <c r="B706" t="s">
        <v>4929</v>
      </c>
      <c r="C706" t="s">
        <v>4930</v>
      </c>
    </row>
    <row r="707" spans="1:3" x14ac:dyDescent="0.35">
      <c r="A707" t="s">
        <v>4931</v>
      </c>
      <c r="B707" t="s">
        <v>4932</v>
      </c>
      <c r="C707" t="s">
        <v>4130</v>
      </c>
    </row>
    <row r="708" spans="1:3" x14ac:dyDescent="0.35">
      <c r="A708" t="s">
        <v>4933</v>
      </c>
      <c r="B708" t="s">
        <v>4934</v>
      </c>
      <c r="C708" t="s">
        <v>4935</v>
      </c>
    </row>
    <row r="709" spans="1:3" x14ac:dyDescent="0.35">
      <c r="A709" t="s">
        <v>4936</v>
      </c>
      <c r="B709" t="s">
        <v>4937</v>
      </c>
      <c r="C709" t="s">
        <v>4938</v>
      </c>
    </row>
    <row r="710" spans="1:3" x14ac:dyDescent="0.35">
      <c r="A710" t="s">
        <v>4939</v>
      </c>
      <c r="B710" t="s">
        <v>4940</v>
      </c>
      <c r="C710" t="s">
        <v>4941</v>
      </c>
    </row>
    <row r="711" spans="1:3" x14ac:dyDescent="0.35">
      <c r="A711" t="s">
        <v>2934</v>
      </c>
      <c r="B711" t="s">
        <v>4942</v>
      </c>
      <c r="C711" t="s">
        <v>4875</v>
      </c>
    </row>
    <row r="712" spans="1:3" x14ac:dyDescent="0.35">
      <c r="A712" t="s">
        <v>2934</v>
      </c>
      <c r="B712" t="s">
        <v>4943</v>
      </c>
      <c r="C712" t="s">
        <v>3724</v>
      </c>
    </row>
    <row r="713" spans="1:3" x14ac:dyDescent="0.35">
      <c r="A713" t="s">
        <v>2935</v>
      </c>
      <c r="B713" t="s">
        <v>4944</v>
      </c>
      <c r="C713" t="s">
        <v>4945</v>
      </c>
    </row>
    <row r="714" spans="1:3" x14ac:dyDescent="0.35">
      <c r="A714" t="s">
        <v>2935</v>
      </c>
      <c r="B714" t="s">
        <v>4946</v>
      </c>
      <c r="C714" t="s">
        <v>4132</v>
      </c>
    </row>
    <row r="715" spans="1:3" x14ac:dyDescent="0.35">
      <c r="A715" t="s">
        <v>2937</v>
      </c>
      <c r="B715" t="s">
        <v>4947</v>
      </c>
      <c r="C715" t="s">
        <v>4948</v>
      </c>
    </row>
    <row r="716" spans="1:3" x14ac:dyDescent="0.35">
      <c r="A716" t="s">
        <v>2940</v>
      </c>
      <c r="B716" t="s">
        <v>4949</v>
      </c>
      <c r="C716" t="s">
        <v>4950</v>
      </c>
    </row>
    <row r="717" spans="1:3" x14ac:dyDescent="0.35">
      <c r="A717" t="s">
        <v>4951</v>
      </c>
      <c r="B717" t="s">
        <v>4952</v>
      </c>
      <c r="C717" t="s">
        <v>4953</v>
      </c>
    </row>
    <row r="718" spans="1:3" x14ac:dyDescent="0.35">
      <c r="A718" t="s">
        <v>4954</v>
      </c>
      <c r="B718" t="s">
        <v>4955</v>
      </c>
      <c r="C718" t="s">
        <v>4956</v>
      </c>
    </row>
    <row r="719" spans="1:3" x14ac:dyDescent="0.35">
      <c r="A719" t="s">
        <v>4957</v>
      </c>
      <c r="B719" t="s">
        <v>4958</v>
      </c>
      <c r="C719" t="s">
        <v>4691</v>
      </c>
    </row>
    <row r="720" spans="1:3" x14ac:dyDescent="0.35">
      <c r="A720" t="s">
        <v>4959</v>
      </c>
      <c r="B720" t="s">
        <v>4960</v>
      </c>
      <c r="C720" t="s">
        <v>4961</v>
      </c>
    </row>
    <row r="721" spans="1:3" x14ac:dyDescent="0.35">
      <c r="A721" t="s">
        <v>4962</v>
      </c>
      <c r="B721" t="s">
        <v>4963</v>
      </c>
      <c r="C721" t="s">
        <v>4964</v>
      </c>
    </row>
    <row r="722" spans="1:3" x14ac:dyDescent="0.35">
      <c r="A722" t="s">
        <v>4965</v>
      </c>
      <c r="B722" t="s">
        <v>4966</v>
      </c>
      <c r="C722" t="s">
        <v>4967</v>
      </c>
    </row>
    <row r="723" spans="1:3" x14ac:dyDescent="0.35">
      <c r="A723" t="s">
        <v>4968</v>
      </c>
      <c r="B723" t="s">
        <v>4969</v>
      </c>
      <c r="C723" t="s">
        <v>4970</v>
      </c>
    </row>
    <row r="724" spans="1:3" x14ac:dyDescent="0.35">
      <c r="A724" t="s">
        <v>4971</v>
      </c>
      <c r="B724" t="s">
        <v>4972</v>
      </c>
      <c r="C724" t="s">
        <v>4973</v>
      </c>
    </row>
    <row r="725" spans="1:3" x14ac:dyDescent="0.35">
      <c r="A725" t="s">
        <v>4974</v>
      </c>
      <c r="B725" t="s">
        <v>4975</v>
      </c>
      <c r="C725" t="s">
        <v>4976</v>
      </c>
    </row>
    <row r="726" spans="1:3" x14ac:dyDescent="0.35">
      <c r="A726" t="s">
        <v>4977</v>
      </c>
      <c r="B726" t="s">
        <v>4978</v>
      </c>
      <c r="C726" t="s">
        <v>4979</v>
      </c>
    </row>
    <row r="727" spans="1:3" x14ac:dyDescent="0.35">
      <c r="A727" t="s">
        <v>1469</v>
      </c>
      <c r="B727" t="s">
        <v>4980</v>
      </c>
      <c r="C727" t="s">
        <v>4981</v>
      </c>
    </row>
    <row r="728" spans="1:3" x14ac:dyDescent="0.35">
      <c r="A728" t="s">
        <v>4982</v>
      </c>
      <c r="B728" t="s">
        <v>4983</v>
      </c>
      <c r="C728" t="s">
        <v>2590</v>
      </c>
    </row>
    <row r="729" spans="1:3" x14ac:dyDescent="0.35">
      <c r="A729" t="s">
        <v>4984</v>
      </c>
      <c r="B729" t="s">
        <v>4985</v>
      </c>
      <c r="C729" t="s">
        <v>4986</v>
      </c>
    </row>
    <row r="730" spans="1:3" x14ac:dyDescent="0.35">
      <c r="A730" t="s">
        <v>4987</v>
      </c>
      <c r="B730" t="s">
        <v>4988</v>
      </c>
      <c r="C730" t="s">
        <v>4989</v>
      </c>
    </row>
    <row r="731" spans="1:3" x14ac:dyDescent="0.35">
      <c r="A731" t="s">
        <v>4990</v>
      </c>
      <c r="B731" t="s">
        <v>4991</v>
      </c>
      <c r="C731" t="s">
        <v>4992</v>
      </c>
    </row>
    <row r="732" spans="1:3" x14ac:dyDescent="0.35">
      <c r="A732" t="s">
        <v>4993</v>
      </c>
      <c r="B732" t="s">
        <v>4994</v>
      </c>
      <c r="C732" t="s">
        <v>4995</v>
      </c>
    </row>
    <row r="733" spans="1:3" x14ac:dyDescent="0.35">
      <c r="A733" t="s">
        <v>4996</v>
      </c>
      <c r="B733" t="s">
        <v>4997</v>
      </c>
      <c r="C733" t="s">
        <v>4696</v>
      </c>
    </row>
    <row r="734" spans="1:3" x14ac:dyDescent="0.35">
      <c r="A734" t="s">
        <v>1477</v>
      </c>
      <c r="B734" t="s">
        <v>4998</v>
      </c>
      <c r="C734" t="s">
        <v>4999</v>
      </c>
    </row>
    <row r="735" spans="1:3" x14ac:dyDescent="0.35">
      <c r="A735" t="s">
        <v>1481</v>
      </c>
      <c r="B735" t="s">
        <v>5000</v>
      </c>
      <c r="C735" t="s">
        <v>5001</v>
      </c>
    </row>
    <row r="736" spans="1:3" x14ac:dyDescent="0.35">
      <c r="A736" t="s">
        <v>5002</v>
      </c>
      <c r="B736" t="s">
        <v>5003</v>
      </c>
      <c r="C736" t="s">
        <v>5004</v>
      </c>
    </row>
    <row r="737" spans="1:3" x14ac:dyDescent="0.35">
      <c r="A737" t="s">
        <v>5005</v>
      </c>
      <c r="B737" t="s">
        <v>5006</v>
      </c>
      <c r="C737" t="s">
        <v>5007</v>
      </c>
    </row>
    <row r="738" spans="1:3" x14ac:dyDescent="0.35">
      <c r="A738" t="s">
        <v>5008</v>
      </c>
      <c r="B738" t="s">
        <v>5009</v>
      </c>
      <c r="C738" t="s">
        <v>5010</v>
      </c>
    </row>
    <row r="739" spans="1:3" x14ac:dyDescent="0.35">
      <c r="A739" t="s">
        <v>5011</v>
      </c>
      <c r="B739" t="s">
        <v>5012</v>
      </c>
      <c r="C739" t="s">
        <v>3597</v>
      </c>
    </row>
    <row r="740" spans="1:3" x14ac:dyDescent="0.35">
      <c r="A740" t="s">
        <v>5013</v>
      </c>
      <c r="B740" t="s">
        <v>5014</v>
      </c>
      <c r="C740" t="s">
        <v>5015</v>
      </c>
    </row>
    <row r="741" spans="1:3" x14ac:dyDescent="0.35">
      <c r="A741" t="s">
        <v>5016</v>
      </c>
      <c r="B741" t="s">
        <v>5017</v>
      </c>
      <c r="C741" t="s">
        <v>5018</v>
      </c>
    </row>
    <row r="742" spans="1:3" x14ac:dyDescent="0.35">
      <c r="A742" t="s">
        <v>5019</v>
      </c>
      <c r="B742" t="s">
        <v>5020</v>
      </c>
      <c r="C742" t="s">
        <v>5021</v>
      </c>
    </row>
    <row r="743" spans="1:3" x14ac:dyDescent="0.35">
      <c r="A743" t="s">
        <v>1485</v>
      </c>
      <c r="B743" t="s">
        <v>5022</v>
      </c>
      <c r="C743" t="s">
        <v>5023</v>
      </c>
    </row>
    <row r="744" spans="1:3" x14ac:dyDescent="0.35">
      <c r="A744" t="s">
        <v>5024</v>
      </c>
      <c r="B744" t="s">
        <v>5025</v>
      </c>
      <c r="C744" t="s">
        <v>4667</v>
      </c>
    </row>
    <row r="745" spans="1:3" x14ac:dyDescent="0.35">
      <c r="A745" t="s">
        <v>5026</v>
      </c>
      <c r="B745" t="s">
        <v>5027</v>
      </c>
      <c r="C745" t="s">
        <v>5028</v>
      </c>
    </row>
    <row r="746" spans="1:3" x14ac:dyDescent="0.35">
      <c r="A746" t="s">
        <v>5029</v>
      </c>
      <c r="B746" t="s">
        <v>5030</v>
      </c>
      <c r="C746" t="s">
        <v>5031</v>
      </c>
    </row>
    <row r="747" spans="1:3" x14ac:dyDescent="0.35">
      <c r="A747" t="s">
        <v>5032</v>
      </c>
      <c r="B747" t="s">
        <v>5033</v>
      </c>
      <c r="C747" t="s">
        <v>5034</v>
      </c>
    </row>
    <row r="748" spans="1:3" x14ac:dyDescent="0.35">
      <c r="A748" t="s">
        <v>1493</v>
      </c>
      <c r="B748" t="s">
        <v>5035</v>
      </c>
      <c r="C748" t="s">
        <v>5036</v>
      </c>
    </row>
    <row r="749" spans="1:3" x14ac:dyDescent="0.35">
      <c r="A749" t="s">
        <v>5037</v>
      </c>
      <c r="B749" t="s">
        <v>5038</v>
      </c>
      <c r="C749" t="s">
        <v>5039</v>
      </c>
    </row>
    <row r="750" spans="1:3" x14ac:dyDescent="0.35">
      <c r="A750" t="s">
        <v>5037</v>
      </c>
      <c r="B750" t="s">
        <v>5040</v>
      </c>
      <c r="C750" t="s">
        <v>5041</v>
      </c>
    </row>
    <row r="751" spans="1:3" x14ac:dyDescent="0.35">
      <c r="A751" t="s">
        <v>5042</v>
      </c>
      <c r="B751" t="s">
        <v>5043</v>
      </c>
      <c r="C751" t="s">
        <v>5044</v>
      </c>
    </row>
    <row r="752" spans="1:3" x14ac:dyDescent="0.35">
      <c r="A752" t="s">
        <v>2956</v>
      </c>
      <c r="B752" t="s">
        <v>5045</v>
      </c>
      <c r="C752" t="s">
        <v>5046</v>
      </c>
    </row>
    <row r="753" spans="1:3" x14ac:dyDescent="0.35">
      <c r="A753" t="s">
        <v>5047</v>
      </c>
      <c r="B753" t="s">
        <v>5048</v>
      </c>
      <c r="C753" t="s">
        <v>5049</v>
      </c>
    </row>
    <row r="754" spans="1:3" x14ac:dyDescent="0.35">
      <c r="A754" t="s">
        <v>5050</v>
      </c>
      <c r="B754" t="s">
        <v>5051</v>
      </c>
      <c r="C754" t="s">
        <v>5052</v>
      </c>
    </row>
    <row r="755" spans="1:3" x14ac:dyDescent="0.35">
      <c r="A755" t="s">
        <v>5053</v>
      </c>
      <c r="B755" t="s">
        <v>5054</v>
      </c>
      <c r="C755" t="s">
        <v>2542</v>
      </c>
    </row>
    <row r="756" spans="1:3" x14ac:dyDescent="0.35">
      <c r="A756" t="s">
        <v>1501</v>
      </c>
      <c r="B756" t="s">
        <v>5055</v>
      </c>
      <c r="C756" t="s">
        <v>5056</v>
      </c>
    </row>
    <row r="757" spans="1:3" x14ac:dyDescent="0.35">
      <c r="A757" t="s">
        <v>1505</v>
      </c>
      <c r="B757" t="s">
        <v>5057</v>
      </c>
      <c r="C757" t="s">
        <v>5058</v>
      </c>
    </row>
    <row r="758" spans="1:3" x14ac:dyDescent="0.35">
      <c r="A758" t="s">
        <v>5059</v>
      </c>
      <c r="B758" t="s">
        <v>5060</v>
      </c>
      <c r="C758" t="s">
        <v>5061</v>
      </c>
    </row>
    <row r="759" spans="1:3" x14ac:dyDescent="0.35">
      <c r="A759" t="s">
        <v>1509</v>
      </c>
      <c r="B759" t="s">
        <v>5062</v>
      </c>
      <c r="C759" t="s">
        <v>5063</v>
      </c>
    </row>
    <row r="760" spans="1:3" x14ac:dyDescent="0.35">
      <c r="A760" t="s">
        <v>5064</v>
      </c>
      <c r="B760" t="s">
        <v>5065</v>
      </c>
      <c r="C760" t="s">
        <v>5066</v>
      </c>
    </row>
    <row r="761" spans="1:3" x14ac:dyDescent="0.35">
      <c r="A761" t="s">
        <v>5067</v>
      </c>
      <c r="B761" t="s">
        <v>5068</v>
      </c>
      <c r="C761" t="s">
        <v>5069</v>
      </c>
    </row>
    <row r="762" spans="1:3" x14ac:dyDescent="0.35">
      <c r="A762" t="s">
        <v>2969</v>
      </c>
      <c r="B762" t="s">
        <v>5070</v>
      </c>
      <c r="C762" t="s">
        <v>5071</v>
      </c>
    </row>
    <row r="763" spans="1:3" x14ac:dyDescent="0.35">
      <c r="A763" t="s">
        <v>2969</v>
      </c>
      <c r="B763" t="s">
        <v>5072</v>
      </c>
      <c r="C763" t="s">
        <v>5073</v>
      </c>
    </row>
    <row r="764" spans="1:3" x14ac:dyDescent="0.35">
      <c r="A764" t="s">
        <v>5074</v>
      </c>
      <c r="B764" t="s">
        <v>5075</v>
      </c>
      <c r="C764" t="s">
        <v>5076</v>
      </c>
    </row>
    <row r="765" spans="1:3" x14ac:dyDescent="0.35">
      <c r="A765" t="s">
        <v>1513</v>
      </c>
      <c r="B765" t="s">
        <v>5077</v>
      </c>
      <c r="C765" t="s">
        <v>5078</v>
      </c>
    </row>
    <row r="766" spans="1:3" x14ac:dyDescent="0.35">
      <c r="A766" t="s">
        <v>5079</v>
      </c>
      <c r="B766" t="s">
        <v>5080</v>
      </c>
      <c r="C766" t="s">
        <v>5081</v>
      </c>
    </row>
    <row r="767" spans="1:3" x14ac:dyDescent="0.35">
      <c r="A767" t="s">
        <v>5079</v>
      </c>
      <c r="B767" t="s">
        <v>5082</v>
      </c>
      <c r="C767" t="s">
        <v>4667</v>
      </c>
    </row>
    <row r="768" spans="1:3" x14ac:dyDescent="0.35">
      <c r="A768" t="s">
        <v>5083</v>
      </c>
      <c r="B768" t="s">
        <v>5084</v>
      </c>
      <c r="C768" t="s">
        <v>5085</v>
      </c>
    </row>
    <row r="769" spans="1:3" x14ac:dyDescent="0.35">
      <c r="A769" t="s">
        <v>5086</v>
      </c>
      <c r="B769" t="s">
        <v>5087</v>
      </c>
      <c r="C769" t="s">
        <v>5088</v>
      </c>
    </row>
    <row r="770" spans="1:3" x14ac:dyDescent="0.35">
      <c r="A770" t="s">
        <v>5089</v>
      </c>
      <c r="B770" t="s">
        <v>5090</v>
      </c>
      <c r="C770" t="s">
        <v>5091</v>
      </c>
    </row>
    <row r="771" spans="1:3" x14ac:dyDescent="0.35">
      <c r="A771" t="s">
        <v>5092</v>
      </c>
      <c r="B771" t="s">
        <v>5093</v>
      </c>
      <c r="C771" t="s">
        <v>5094</v>
      </c>
    </row>
    <row r="772" spans="1:3" x14ac:dyDescent="0.35">
      <c r="A772" t="s">
        <v>5095</v>
      </c>
      <c r="B772" t="s">
        <v>5096</v>
      </c>
      <c r="C772" t="s">
        <v>5097</v>
      </c>
    </row>
    <row r="773" spans="1:3" x14ac:dyDescent="0.35">
      <c r="A773" t="s">
        <v>5098</v>
      </c>
      <c r="B773" t="s">
        <v>5099</v>
      </c>
      <c r="C773" t="s">
        <v>5100</v>
      </c>
    </row>
    <row r="774" spans="1:3" x14ac:dyDescent="0.35">
      <c r="A774" t="s">
        <v>1525</v>
      </c>
      <c r="B774" t="s">
        <v>5101</v>
      </c>
      <c r="C774" t="s">
        <v>5102</v>
      </c>
    </row>
    <row r="775" spans="1:3" x14ac:dyDescent="0.35">
      <c r="A775" t="s">
        <v>1525</v>
      </c>
      <c r="B775" t="s">
        <v>5103</v>
      </c>
      <c r="C775" t="s">
        <v>2735</v>
      </c>
    </row>
    <row r="776" spans="1:3" x14ac:dyDescent="0.35">
      <c r="A776" t="s">
        <v>1530</v>
      </c>
      <c r="B776" t="s">
        <v>5104</v>
      </c>
      <c r="C776" t="s">
        <v>5105</v>
      </c>
    </row>
    <row r="777" spans="1:3" x14ac:dyDescent="0.35">
      <c r="A777" t="s">
        <v>1530</v>
      </c>
      <c r="B777" t="s">
        <v>5106</v>
      </c>
      <c r="C777" t="s">
        <v>5107</v>
      </c>
    </row>
    <row r="778" spans="1:3" x14ac:dyDescent="0.35">
      <c r="A778" t="s">
        <v>5108</v>
      </c>
      <c r="B778" t="s">
        <v>5109</v>
      </c>
      <c r="C778" t="s">
        <v>3265</v>
      </c>
    </row>
    <row r="779" spans="1:3" x14ac:dyDescent="0.35">
      <c r="A779" t="s">
        <v>5108</v>
      </c>
      <c r="B779" t="s">
        <v>5109</v>
      </c>
      <c r="C779" t="s">
        <v>3265</v>
      </c>
    </row>
    <row r="780" spans="1:3" x14ac:dyDescent="0.35">
      <c r="A780" t="s">
        <v>5110</v>
      </c>
      <c r="B780" t="s">
        <v>5111</v>
      </c>
      <c r="C780" t="s">
        <v>5112</v>
      </c>
    </row>
    <row r="781" spans="1:3" x14ac:dyDescent="0.35">
      <c r="A781" t="s">
        <v>1535</v>
      </c>
      <c r="B781" t="s">
        <v>5113</v>
      </c>
      <c r="C781" t="s">
        <v>5114</v>
      </c>
    </row>
    <row r="782" spans="1:3" x14ac:dyDescent="0.35">
      <c r="A782" t="s">
        <v>5115</v>
      </c>
      <c r="B782" t="s">
        <v>5116</v>
      </c>
      <c r="C782" t="s">
        <v>5117</v>
      </c>
    </row>
    <row r="783" spans="1:3" x14ac:dyDescent="0.35">
      <c r="A783" t="s">
        <v>1543</v>
      </c>
      <c r="B783" t="s">
        <v>5118</v>
      </c>
      <c r="C783" t="s">
        <v>5119</v>
      </c>
    </row>
    <row r="784" spans="1:3" x14ac:dyDescent="0.35">
      <c r="A784" t="s">
        <v>1547</v>
      </c>
      <c r="B784" t="s">
        <v>5120</v>
      </c>
      <c r="C784" t="s">
        <v>5121</v>
      </c>
    </row>
    <row r="785" spans="1:3" x14ac:dyDescent="0.35">
      <c r="A785" t="s">
        <v>1551</v>
      </c>
      <c r="B785" t="s">
        <v>5122</v>
      </c>
      <c r="C785" t="s">
        <v>5123</v>
      </c>
    </row>
    <row r="786" spans="1:3" x14ac:dyDescent="0.35">
      <c r="A786" t="s">
        <v>5124</v>
      </c>
      <c r="B786" t="s">
        <v>5125</v>
      </c>
      <c r="C786" t="s">
        <v>5126</v>
      </c>
    </row>
    <row r="787" spans="1:3" x14ac:dyDescent="0.35">
      <c r="A787" t="s">
        <v>5127</v>
      </c>
      <c r="B787" t="s">
        <v>5128</v>
      </c>
      <c r="C787" t="s">
        <v>5129</v>
      </c>
    </row>
    <row r="788" spans="1:3" x14ac:dyDescent="0.35">
      <c r="A788" t="s">
        <v>5130</v>
      </c>
      <c r="B788" t="s">
        <v>5131</v>
      </c>
      <c r="C788" t="s">
        <v>5132</v>
      </c>
    </row>
    <row r="789" spans="1:3" x14ac:dyDescent="0.35">
      <c r="A789" t="s">
        <v>5133</v>
      </c>
      <c r="B789" t="s">
        <v>5134</v>
      </c>
      <c r="C789" t="s">
        <v>5135</v>
      </c>
    </row>
    <row r="790" spans="1:3" x14ac:dyDescent="0.35">
      <c r="A790" t="s">
        <v>5136</v>
      </c>
      <c r="B790" t="s">
        <v>4440</v>
      </c>
      <c r="C790" t="s">
        <v>3724</v>
      </c>
    </row>
    <row r="791" spans="1:3" x14ac:dyDescent="0.35">
      <c r="A791" t="s">
        <v>5137</v>
      </c>
      <c r="B791" t="s">
        <v>5138</v>
      </c>
      <c r="C791" t="s">
        <v>3366</v>
      </c>
    </row>
    <row r="792" spans="1:3" x14ac:dyDescent="0.35">
      <c r="A792" t="s">
        <v>1559</v>
      </c>
      <c r="B792" t="s">
        <v>5139</v>
      </c>
      <c r="C792" t="s">
        <v>5140</v>
      </c>
    </row>
    <row r="793" spans="1:3" x14ac:dyDescent="0.35">
      <c r="A793" t="s">
        <v>1563</v>
      </c>
      <c r="B793" t="s">
        <v>5141</v>
      </c>
      <c r="C793" t="s">
        <v>5142</v>
      </c>
    </row>
    <row r="794" spans="1:3" x14ac:dyDescent="0.35">
      <c r="A794" t="s">
        <v>5143</v>
      </c>
      <c r="B794" t="s">
        <v>5144</v>
      </c>
      <c r="C794" t="s">
        <v>5145</v>
      </c>
    </row>
    <row r="795" spans="1:3" x14ac:dyDescent="0.35">
      <c r="A795" t="s">
        <v>5146</v>
      </c>
      <c r="B795" t="s">
        <v>5147</v>
      </c>
      <c r="C795" t="s">
        <v>5148</v>
      </c>
    </row>
    <row r="796" spans="1:3" x14ac:dyDescent="0.35">
      <c r="A796" t="s">
        <v>5146</v>
      </c>
      <c r="B796" t="s">
        <v>5149</v>
      </c>
      <c r="C796" t="s">
        <v>5150</v>
      </c>
    </row>
    <row r="797" spans="1:3" x14ac:dyDescent="0.35">
      <c r="A797" t="s">
        <v>1571</v>
      </c>
      <c r="B797" t="s">
        <v>5151</v>
      </c>
      <c r="C797" t="s">
        <v>5152</v>
      </c>
    </row>
    <row r="798" spans="1:3" x14ac:dyDescent="0.35">
      <c r="A798" t="s">
        <v>1575</v>
      </c>
      <c r="B798" t="s">
        <v>5153</v>
      </c>
      <c r="C798" t="s">
        <v>5154</v>
      </c>
    </row>
    <row r="799" spans="1:3" x14ac:dyDescent="0.35">
      <c r="A799" t="s">
        <v>5155</v>
      </c>
      <c r="B799" t="s">
        <v>5156</v>
      </c>
      <c r="C799" t="s">
        <v>5157</v>
      </c>
    </row>
    <row r="800" spans="1:3" x14ac:dyDescent="0.35">
      <c r="A800" t="s">
        <v>5158</v>
      </c>
      <c r="B800" t="s">
        <v>5159</v>
      </c>
      <c r="C800" t="s">
        <v>5160</v>
      </c>
    </row>
    <row r="801" spans="1:3" x14ac:dyDescent="0.35">
      <c r="A801" t="s">
        <v>1583</v>
      </c>
      <c r="B801" t="s">
        <v>5161</v>
      </c>
      <c r="C801" t="s">
        <v>5162</v>
      </c>
    </row>
    <row r="802" spans="1:3" x14ac:dyDescent="0.35">
      <c r="A802" t="s">
        <v>1587</v>
      </c>
      <c r="B802" t="s">
        <v>5163</v>
      </c>
      <c r="C802" t="s">
        <v>5164</v>
      </c>
    </row>
    <row r="803" spans="1:3" x14ac:dyDescent="0.35">
      <c r="A803" t="s">
        <v>1594</v>
      </c>
      <c r="B803" t="s">
        <v>5165</v>
      </c>
      <c r="C803" t="s">
        <v>5166</v>
      </c>
    </row>
    <row r="804" spans="1:3" x14ac:dyDescent="0.35">
      <c r="A804" t="s">
        <v>1599</v>
      </c>
      <c r="B804" t="s">
        <v>5167</v>
      </c>
      <c r="C804" t="s">
        <v>5168</v>
      </c>
    </row>
    <row r="805" spans="1:3" x14ac:dyDescent="0.35">
      <c r="A805" t="s">
        <v>5169</v>
      </c>
      <c r="B805" t="s">
        <v>5170</v>
      </c>
      <c r="C805" t="s">
        <v>4911</v>
      </c>
    </row>
    <row r="806" spans="1:3" x14ac:dyDescent="0.35">
      <c r="A806" t="s">
        <v>1607</v>
      </c>
      <c r="B806" t="s">
        <v>5171</v>
      </c>
      <c r="C806" t="s">
        <v>5172</v>
      </c>
    </row>
    <row r="807" spans="1:3" x14ac:dyDescent="0.35">
      <c r="A807" t="s">
        <v>5173</v>
      </c>
      <c r="B807" t="s">
        <v>5174</v>
      </c>
      <c r="C807" t="s">
        <v>5175</v>
      </c>
    </row>
    <row r="808" spans="1:3" x14ac:dyDescent="0.35">
      <c r="A808" t="s">
        <v>5176</v>
      </c>
      <c r="B808" t="s">
        <v>5177</v>
      </c>
      <c r="C808" t="s">
        <v>5178</v>
      </c>
    </row>
    <row r="809" spans="1:3" x14ac:dyDescent="0.35">
      <c r="A809" t="s">
        <v>1611</v>
      </c>
      <c r="B809" t="s">
        <v>5179</v>
      </c>
      <c r="C809" t="s">
        <v>5180</v>
      </c>
    </row>
    <row r="810" spans="1:3" x14ac:dyDescent="0.35">
      <c r="A810" t="s">
        <v>5181</v>
      </c>
      <c r="B810" t="s">
        <v>5182</v>
      </c>
      <c r="C810" t="s">
        <v>5183</v>
      </c>
    </row>
    <row r="811" spans="1:3" x14ac:dyDescent="0.35">
      <c r="A811" t="s">
        <v>1615</v>
      </c>
      <c r="B811" t="s">
        <v>5184</v>
      </c>
      <c r="C811" t="s">
        <v>5185</v>
      </c>
    </row>
    <row r="812" spans="1:3" x14ac:dyDescent="0.35">
      <c r="A812" t="s">
        <v>1623</v>
      </c>
      <c r="B812" t="s">
        <v>5186</v>
      </c>
      <c r="C812" t="s">
        <v>5187</v>
      </c>
    </row>
    <row r="813" spans="1:3" x14ac:dyDescent="0.35">
      <c r="A813" t="s">
        <v>318</v>
      </c>
      <c r="B813" t="s">
        <v>5188</v>
      </c>
      <c r="C813" t="s">
        <v>4640</v>
      </c>
    </row>
    <row r="814" spans="1:3" x14ac:dyDescent="0.35">
      <c r="A814" t="s">
        <v>5189</v>
      </c>
      <c r="B814" t="s">
        <v>5190</v>
      </c>
      <c r="C814" t="s">
        <v>5191</v>
      </c>
    </row>
    <row r="815" spans="1:3" x14ac:dyDescent="0.35">
      <c r="A815" t="s">
        <v>5192</v>
      </c>
      <c r="B815" t="s">
        <v>5193</v>
      </c>
      <c r="C815" t="s">
        <v>4056</v>
      </c>
    </row>
    <row r="816" spans="1:3" x14ac:dyDescent="0.35">
      <c r="A816" t="s">
        <v>1634</v>
      </c>
      <c r="B816" t="s">
        <v>5194</v>
      </c>
      <c r="C816" t="s">
        <v>5195</v>
      </c>
    </row>
    <row r="817" spans="1:3" x14ac:dyDescent="0.35">
      <c r="A817" t="s">
        <v>5196</v>
      </c>
      <c r="B817" t="s">
        <v>5197</v>
      </c>
      <c r="C817" t="s">
        <v>5198</v>
      </c>
    </row>
    <row r="818" spans="1:3" x14ac:dyDescent="0.35">
      <c r="A818" t="s">
        <v>5199</v>
      </c>
      <c r="B818" t="s">
        <v>5200</v>
      </c>
      <c r="C818" t="s">
        <v>5201</v>
      </c>
    </row>
    <row r="819" spans="1:3" x14ac:dyDescent="0.35">
      <c r="A819" t="s">
        <v>5202</v>
      </c>
      <c r="B819" t="s">
        <v>5203</v>
      </c>
      <c r="C819" t="s">
        <v>5204</v>
      </c>
    </row>
    <row r="820" spans="1:3" x14ac:dyDescent="0.35">
      <c r="A820" t="s">
        <v>5205</v>
      </c>
      <c r="B820" t="s">
        <v>5206</v>
      </c>
      <c r="C820" t="s">
        <v>5207</v>
      </c>
    </row>
    <row r="821" spans="1:3" x14ac:dyDescent="0.35">
      <c r="A821" t="s">
        <v>5208</v>
      </c>
      <c r="B821" t="s">
        <v>5209</v>
      </c>
      <c r="C821" t="s">
        <v>5210</v>
      </c>
    </row>
    <row r="822" spans="1:3" x14ac:dyDescent="0.35">
      <c r="A822" t="s">
        <v>5211</v>
      </c>
      <c r="B822" t="s">
        <v>5212</v>
      </c>
      <c r="C822" t="s">
        <v>5213</v>
      </c>
    </row>
    <row r="823" spans="1:3" x14ac:dyDescent="0.35">
      <c r="A823" t="s">
        <v>5214</v>
      </c>
      <c r="B823" t="s">
        <v>5215</v>
      </c>
      <c r="C823" t="s">
        <v>5216</v>
      </c>
    </row>
    <row r="824" spans="1:3" x14ac:dyDescent="0.35">
      <c r="A824" t="s">
        <v>5217</v>
      </c>
      <c r="B824" t="s">
        <v>5218</v>
      </c>
      <c r="C824" t="s">
        <v>5219</v>
      </c>
    </row>
    <row r="825" spans="1:3" x14ac:dyDescent="0.35">
      <c r="A825" t="s">
        <v>5220</v>
      </c>
      <c r="B825" t="s">
        <v>3709</v>
      </c>
      <c r="C825" t="s">
        <v>4524</v>
      </c>
    </row>
    <row r="826" spans="1:3" x14ac:dyDescent="0.35">
      <c r="A826" t="s">
        <v>2996</v>
      </c>
      <c r="B826" t="s">
        <v>5221</v>
      </c>
      <c r="C826" t="s">
        <v>5222</v>
      </c>
    </row>
    <row r="827" spans="1:3" x14ac:dyDescent="0.35">
      <c r="A827" t="s">
        <v>1642</v>
      </c>
      <c r="B827" t="s">
        <v>5223</v>
      </c>
      <c r="C827" t="s">
        <v>5224</v>
      </c>
    </row>
    <row r="828" spans="1:3" x14ac:dyDescent="0.35">
      <c r="A828" t="s">
        <v>5225</v>
      </c>
      <c r="B828" t="s">
        <v>5226</v>
      </c>
      <c r="C828" t="s">
        <v>5227</v>
      </c>
    </row>
    <row r="829" spans="1:3" x14ac:dyDescent="0.35">
      <c r="A829" t="s">
        <v>5228</v>
      </c>
      <c r="B829" t="s">
        <v>5229</v>
      </c>
      <c r="C829" t="s">
        <v>5230</v>
      </c>
    </row>
    <row r="830" spans="1:3" x14ac:dyDescent="0.35">
      <c r="A830" t="s">
        <v>5231</v>
      </c>
      <c r="B830" t="s">
        <v>5232</v>
      </c>
      <c r="C830" t="s">
        <v>5233</v>
      </c>
    </row>
    <row r="831" spans="1:3" x14ac:dyDescent="0.35">
      <c r="A831" t="s">
        <v>5234</v>
      </c>
      <c r="B831" t="s">
        <v>5235</v>
      </c>
      <c r="C831" t="s">
        <v>5236</v>
      </c>
    </row>
    <row r="832" spans="1:3" x14ac:dyDescent="0.35">
      <c r="A832" t="s">
        <v>1650</v>
      </c>
      <c r="B832" t="s">
        <v>5237</v>
      </c>
      <c r="C832" t="s">
        <v>5238</v>
      </c>
    </row>
    <row r="833" spans="1:3" x14ac:dyDescent="0.35">
      <c r="A833" t="s">
        <v>5239</v>
      </c>
      <c r="B833" t="s">
        <v>5240</v>
      </c>
      <c r="C833" t="s">
        <v>5241</v>
      </c>
    </row>
    <row r="834" spans="1:3" x14ac:dyDescent="0.35">
      <c r="A834" t="s">
        <v>5242</v>
      </c>
      <c r="B834" t="s">
        <v>5243</v>
      </c>
      <c r="C834" t="s">
        <v>5244</v>
      </c>
    </row>
    <row r="835" spans="1:3" x14ac:dyDescent="0.35">
      <c r="A835" t="s">
        <v>1662</v>
      </c>
      <c r="B835" t="s">
        <v>5245</v>
      </c>
      <c r="C835" t="s">
        <v>5246</v>
      </c>
    </row>
    <row r="836" spans="1:3" x14ac:dyDescent="0.35">
      <c r="A836" t="s">
        <v>5247</v>
      </c>
      <c r="B836" t="s">
        <v>5248</v>
      </c>
      <c r="C836" t="s">
        <v>4691</v>
      </c>
    </row>
    <row r="837" spans="1:3" x14ac:dyDescent="0.35">
      <c r="A837" t="s">
        <v>5249</v>
      </c>
      <c r="B837" t="s">
        <v>5250</v>
      </c>
      <c r="C837" t="s">
        <v>2704</v>
      </c>
    </row>
    <row r="838" spans="1:3" x14ac:dyDescent="0.35">
      <c r="A838" t="s">
        <v>1666</v>
      </c>
      <c r="B838" t="s">
        <v>5251</v>
      </c>
      <c r="C838" t="s">
        <v>3491</v>
      </c>
    </row>
    <row r="839" spans="1:3" x14ac:dyDescent="0.35">
      <c r="A839" t="s">
        <v>5252</v>
      </c>
      <c r="B839" t="s">
        <v>5253</v>
      </c>
      <c r="C839" t="s">
        <v>5254</v>
      </c>
    </row>
    <row r="840" spans="1:3" x14ac:dyDescent="0.35">
      <c r="A840" t="s">
        <v>5255</v>
      </c>
      <c r="B840" t="s">
        <v>5256</v>
      </c>
      <c r="C840" t="s">
        <v>5257</v>
      </c>
    </row>
    <row r="841" spans="1:3" x14ac:dyDescent="0.35">
      <c r="A841" t="s">
        <v>5258</v>
      </c>
      <c r="B841" t="s">
        <v>5259</v>
      </c>
      <c r="C841" t="s">
        <v>3389</v>
      </c>
    </row>
    <row r="842" spans="1:3" x14ac:dyDescent="0.35">
      <c r="A842" t="s">
        <v>5260</v>
      </c>
      <c r="B842" t="s">
        <v>5261</v>
      </c>
      <c r="C842" t="s">
        <v>5262</v>
      </c>
    </row>
    <row r="843" spans="1:3" x14ac:dyDescent="0.35">
      <c r="A843" t="s">
        <v>5263</v>
      </c>
      <c r="B843" t="s">
        <v>5264</v>
      </c>
      <c r="C843" t="s">
        <v>5265</v>
      </c>
    </row>
    <row r="844" spans="1:3" x14ac:dyDescent="0.35">
      <c r="A844" t="s">
        <v>5266</v>
      </c>
      <c r="B844" t="s">
        <v>5267</v>
      </c>
      <c r="C844" t="s">
        <v>5268</v>
      </c>
    </row>
    <row r="845" spans="1:3" x14ac:dyDescent="0.35">
      <c r="A845" t="s">
        <v>1670</v>
      </c>
      <c r="B845" t="s">
        <v>5269</v>
      </c>
      <c r="C845" t="s">
        <v>5270</v>
      </c>
    </row>
    <row r="846" spans="1:3" x14ac:dyDescent="0.35">
      <c r="A846" t="s">
        <v>5271</v>
      </c>
      <c r="B846" t="s">
        <v>5272</v>
      </c>
      <c r="C846" t="s">
        <v>2531</v>
      </c>
    </row>
    <row r="847" spans="1:3" x14ac:dyDescent="0.35">
      <c r="A847" t="s">
        <v>1674</v>
      </c>
      <c r="B847" t="s">
        <v>5273</v>
      </c>
      <c r="C847" t="s">
        <v>5274</v>
      </c>
    </row>
    <row r="848" spans="1:3" x14ac:dyDescent="0.35">
      <c r="A848" t="s">
        <v>1682</v>
      </c>
      <c r="B848" t="s">
        <v>5275</v>
      </c>
      <c r="C848" t="s">
        <v>5276</v>
      </c>
    </row>
    <row r="849" spans="1:3" x14ac:dyDescent="0.35">
      <c r="A849" t="s">
        <v>1686</v>
      </c>
      <c r="B849" t="s">
        <v>5277</v>
      </c>
      <c r="C849" t="s">
        <v>5278</v>
      </c>
    </row>
    <row r="850" spans="1:3" x14ac:dyDescent="0.35">
      <c r="A850" t="s">
        <v>1690</v>
      </c>
      <c r="B850" t="s">
        <v>5279</v>
      </c>
      <c r="C850" t="s">
        <v>5280</v>
      </c>
    </row>
    <row r="851" spans="1:3" x14ac:dyDescent="0.35">
      <c r="A851" t="s">
        <v>5281</v>
      </c>
      <c r="B851" t="s">
        <v>5282</v>
      </c>
      <c r="C851" t="s">
        <v>5283</v>
      </c>
    </row>
    <row r="852" spans="1:3" x14ac:dyDescent="0.35">
      <c r="A852" t="s">
        <v>5284</v>
      </c>
      <c r="B852" t="s">
        <v>5285</v>
      </c>
      <c r="C852" t="s">
        <v>5286</v>
      </c>
    </row>
    <row r="853" spans="1:3" x14ac:dyDescent="0.35">
      <c r="A853" t="s">
        <v>5287</v>
      </c>
      <c r="B853" t="s">
        <v>5288</v>
      </c>
      <c r="C853" t="s">
        <v>5289</v>
      </c>
    </row>
    <row r="854" spans="1:3" x14ac:dyDescent="0.35">
      <c r="A854" t="s">
        <v>5290</v>
      </c>
      <c r="B854" t="s">
        <v>5291</v>
      </c>
      <c r="C854" t="s">
        <v>5292</v>
      </c>
    </row>
    <row r="855" spans="1:3" x14ac:dyDescent="0.35">
      <c r="A855" t="s">
        <v>1702</v>
      </c>
      <c r="B855" t="s">
        <v>5293</v>
      </c>
      <c r="C855" t="s">
        <v>5294</v>
      </c>
    </row>
    <row r="856" spans="1:3" x14ac:dyDescent="0.35">
      <c r="A856" t="s">
        <v>1706</v>
      </c>
      <c r="B856" t="s">
        <v>5295</v>
      </c>
      <c r="C856" t="s">
        <v>5296</v>
      </c>
    </row>
    <row r="857" spans="1:3" x14ac:dyDescent="0.35">
      <c r="A857" t="s">
        <v>5297</v>
      </c>
      <c r="B857" t="s">
        <v>5298</v>
      </c>
      <c r="C857" t="s">
        <v>5299</v>
      </c>
    </row>
    <row r="858" spans="1:3" x14ac:dyDescent="0.35">
      <c r="A858" t="s">
        <v>3011</v>
      </c>
      <c r="B858" t="s">
        <v>5300</v>
      </c>
      <c r="C858" t="s">
        <v>5301</v>
      </c>
    </row>
    <row r="859" spans="1:3" x14ac:dyDescent="0.35">
      <c r="A859" t="s">
        <v>5302</v>
      </c>
      <c r="B859" t="s">
        <v>5303</v>
      </c>
      <c r="C859" t="s">
        <v>5304</v>
      </c>
    </row>
    <row r="860" spans="1:3" x14ac:dyDescent="0.35">
      <c r="A860" t="s">
        <v>5305</v>
      </c>
      <c r="B860" t="s">
        <v>5306</v>
      </c>
      <c r="C860" t="s">
        <v>2106</v>
      </c>
    </row>
    <row r="861" spans="1:3" x14ac:dyDescent="0.35">
      <c r="A861" t="s">
        <v>5307</v>
      </c>
      <c r="B861" t="s">
        <v>5308</v>
      </c>
      <c r="C861" t="s">
        <v>5309</v>
      </c>
    </row>
    <row r="862" spans="1:3" x14ac:dyDescent="0.35">
      <c r="A862" t="s">
        <v>5310</v>
      </c>
      <c r="B862" t="s">
        <v>5311</v>
      </c>
      <c r="C862" t="s">
        <v>3453</v>
      </c>
    </row>
    <row r="863" spans="1:3" x14ac:dyDescent="0.35">
      <c r="A863" t="s">
        <v>1714</v>
      </c>
      <c r="B863" t="s">
        <v>5312</v>
      </c>
      <c r="C863" t="s">
        <v>5313</v>
      </c>
    </row>
    <row r="864" spans="1:3" x14ac:dyDescent="0.35">
      <c r="A864" t="s">
        <v>5314</v>
      </c>
      <c r="B864" t="s">
        <v>5315</v>
      </c>
      <c r="C864" t="s">
        <v>5316</v>
      </c>
    </row>
    <row r="865" spans="1:3" x14ac:dyDescent="0.35">
      <c r="A865" t="s">
        <v>5317</v>
      </c>
      <c r="B865" t="s">
        <v>5318</v>
      </c>
      <c r="C865" t="s">
        <v>2834</v>
      </c>
    </row>
    <row r="866" spans="1:3" x14ac:dyDescent="0.35">
      <c r="A866" t="s">
        <v>5319</v>
      </c>
      <c r="B866" t="s">
        <v>5320</v>
      </c>
      <c r="C866" t="s">
        <v>3075</v>
      </c>
    </row>
    <row r="867" spans="1:3" x14ac:dyDescent="0.35">
      <c r="A867" t="s">
        <v>5321</v>
      </c>
      <c r="B867" t="s">
        <v>5322</v>
      </c>
      <c r="C867" t="s">
        <v>5323</v>
      </c>
    </row>
    <row r="868" spans="1:3" x14ac:dyDescent="0.35">
      <c r="A868" t="s">
        <v>5324</v>
      </c>
      <c r="B868" t="s">
        <v>5325</v>
      </c>
      <c r="C868" t="s">
        <v>5326</v>
      </c>
    </row>
    <row r="869" spans="1:3" x14ac:dyDescent="0.35">
      <c r="A869" t="s">
        <v>5327</v>
      </c>
      <c r="B869" t="s">
        <v>5328</v>
      </c>
      <c r="C869" t="s">
        <v>5329</v>
      </c>
    </row>
    <row r="870" spans="1:3" x14ac:dyDescent="0.35">
      <c r="A870" t="s">
        <v>5330</v>
      </c>
      <c r="B870" t="s">
        <v>5331</v>
      </c>
      <c r="C870" t="s">
        <v>5332</v>
      </c>
    </row>
    <row r="871" spans="1:3" x14ac:dyDescent="0.35">
      <c r="A871" t="s">
        <v>5333</v>
      </c>
      <c r="B871" t="s">
        <v>5334</v>
      </c>
      <c r="C871" t="s">
        <v>5335</v>
      </c>
    </row>
    <row r="872" spans="1:3" x14ac:dyDescent="0.35">
      <c r="A872" t="s">
        <v>5336</v>
      </c>
      <c r="B872" t="s">
        <v>5337</v>
      </c>
      <c r="C872" t="s">
        <v>5338</v>
      </c>
    </row>
    <row r="873" spans="1:3" x14ac:dyDescent="0.35">
      <c r="A873" t="s">
        <v>5339</v>
      </c>
      <c r="B873" t="s">
        <v>5340</v>
      </c>
      <c r="C873" t="s">
        <v>5341</v>
      </c>
    </row>
    <row r="874" spans="1:3" x14ac:dyDescent="0.35">
      <c r="A874" t="s">
        <v>5342</v>
      </c>
      <c r="B874" t="s">
        <v>5343</v>
      </c>
      <c r="C874" t="s">
        <v>5344</v>
      </c>
    </row>
    <row r="875" spans="1:3" x14ac:dyDescent="0.35">
      <c r="A875" t="s">
        <v>5345</v>
      </c>
      <c r="B875" t="s">
        <v>5346</v>
      </c>
      <c r="C875" t="s">
        <v>5347</v>
      </c>
    </row>
    <row r="876" spans="1:3" x14ac:dyDescent="0.35">
      <c r="A876" t="s">
        <v>1726</v>
      </c>
      <c r="B876" t="s">
        <v>5348</v>
      </c>
      <c r="C876" t="s">
        <v>3251</v>
      </c>
    </row>
    <row r="877" spans="1:3" x14ac:dyDescent="0.35">
      <c r="A877" t="s">
        <v>5349</v>
      </c>
      <c r="B877" t="s">
        <v>5350</v>
      </c>
      <c r="C877" t="s">
        <v>5351</v>
      </c>
    </row>
    <row r="878" spans="1:3" x14ac:dyDescent="0.35">
      <c r="A878" t="s">
        <v>5352</v>
      </c>
      <c r="B878" t="s">
        <v>5353</v>
      </c>
      <c r="C878" t="s">
        <v>5354</v>
      </c>
    </row>
    <row r="879" spans="1:3" x14ac:dyDescent="0.35">
      <c r="A879" t="s">
        <v>5355</v>
      </c>
      <c r="B879" t="s">
        <v>5356</v>
      </c>
      <c r="C879" t="s">
        <v>5357</v>
      </c>
    </row>
    <row r="880" spans="1:3" x14ac:dyDescent="0.35">
      <c r="A880" t="s">
        <v>5358</v>
      </c>
      <c r="B880" t="s">
        <v>5359</v>
      </c>
      <c r="C880" t="s">
        <v>5360</v>
      </c>
    </row>
    <row r="881" spans="1:3" x14ac:dyDescent="0.35">
      <c r="A881" t="s">
        <v>5361</v>
      </c>
      <c r="B881" t="s">
        <v>5362</v>
      </c>
      <c r="C881" t="s">
        <v>5363</v>
      </c>
    </row>
    <row r="882" spans="1:3" x14ac:dyDescent="0.35">
      <c r="A882" t="s">
        <v>1730</v>
      </c>
      <c r="B882" t="s">
        <v>5364</v>
      </c>
      <c r="C882" t="s">
        <v>5365</v>
      </c>
    </row>
    <row r="883" spans="1:3" x14ac:dyDescent="0.35">
      <c r="A883" t="s">
        <v>1734</v>
      </c>
      <c r="B883" t="s">
        <v>5366</v>
      </c>
      <c r="C883" t="s">
        <v>5367</v>
      </c>
    </row>
    <row r="884" spans="1:3" x14ac:dyDescent="0.35">
      <c r="A884" t="s">
        <v>1738</v>
      </c>
      <c r="B884" t="s">
        <v>5368</v>
      </c>
      <c r="C884" t="s">
        <v>5369</v>
      </c>
    </row>
    <row r="885" spans="1:3" x14ac:dyDescent="0.35">
      <c r="A885" t="s">
        <v>5370</v>
      </c>
      <c r="B885" t="s">
        <v>5371</v>
      </c>
      <c r="C885" t="s">
        <v>5372</v>
      </c>
    </row>
    <row r="886" spans="1:3" x14ac:dyDescent="0.35">
      <c r="A886" t="s">
        <v>5373</v>
      </c>
      <c r="B886" t="s">
        <v>5374</v>
      </c>
      <c r="C886" t="s">
        <v>697</v>
      </c>
    </row>
    <row r="887" spans="1:3" x14ac:dyDescent="0.35">
      <c r="A887" t="s">
        <v>5375</v>
      </c>
      <c r="B887" t="s">
        <v>5376</v>
      </c>
      <c r="C887" t="s">
        <v>4225</v>
      </c>
    </row>
    <row r="888" spans="1:3" x14ac:dyDescent="0.35">
      <c r="A888" t="s">
        <v>1743</v>
      </c>
      <c r="B888" t="s">
        <v>5377</v>
      </c>
      <c r="C888" t="s">
        <v>5378</v>
      </c>
    </row>
    <row r="889" spans="1:3" x14ac:dyDescent="0.35">
      <c r="A889" t="s">
        <v>5379</v>
      </c>
      <c r="B889" t="s">
        <v>5380</v>
      </c>
      <c r="C889" t="s">
        <v>5381</v>
      </c>
    </row>
    <row r="890" spans="1:3" x14ac:dyDescent="0.35">
      <c r="A890" t="s">
        <v>5382</v>
      </c>
      <c r="B890" t="s">
        <v>5383</v>
      </c>
      <c r="C890" t="s">
        <v>5384</v>
      </c>
    </row>
    <row r="891" spans="1:3" x14ac:dyDescent="0.35">
      <c r="A891" t="s">
        <v>5385</v>
      </c>
      <c r="B891" t="s">
        <v>5386</v>
      </c>
      <c r="C891" t="s">
        <v>5387</v>
      </c>
    </row>
    <row r="892" spans="1:3" x14ac:dyDescent="0.35">
      <c r="A892" t="s">
        <v>3023</v>
      </c>
      <c r="B892" t="s">
        <v>5388</v>
      </c>
      <c r="C892" t="s">
        <v>3903</v>
      </c>
    </row>
    <row r="893" spans="1:3" x14ac:dyDescent="0.35">
      <c r="A893" t="s">
        <v>5389</v>
      </c>
      <c r="B893" t="s">
        <v>5390</v>
      </c>
      <c r="C893" t="s">
        <v>5391</v>
      </c>
    </row>
    <row r="894" spans="1:3" x14ac:dyDescent="0.35">
      <c r="A894" t="s">
        <v>5392</v>
      </c>
      <c r="B894" t="s">
        <v>5393</v>
      </c>
      <c r="C894" t="s">
        <v>5394</v>
      </c>
    </row>
    <row r="895" spans="1:3" x14ac:dyDescent="0.35">
      <c r="A895" t="s">
        <v>5395</v>
      </c>
      <c r="B895" t="s">
        <v>5396</v>
      </c>
      <c r="C895" t="s">
        <v>5397</v>
      </c>
    </row>
    <row r="896" spans="1:3" x14ac:dyDescent="0.35">
      <c r="A896" t="s">
        <v>5398</v>
      </c>
      <c r="B896" t="s">
        <v>5399</v>
      </c>
      <c r="C896" t="s">
        <v>5400</v>
      </c>
    </row>
    <row r="897" spans="1:3" x14ac:dyDescent="0.35">
      <c r="A897" t="s">
        <v>5401</v>
      </c>
      <c r="B897" t="s">
        <v>5402</v>
      </c>
      <c r="C897" t="s">
        <v>2711</v>
      </c>
    </row>
    <row r="898" spans="1:3" x14ac:dyDescent="0.35">
      <c r="A898" t="s">
        <v>5403</v>
      </c>
      <c r="B898" t="s">
        <v>5404</v>
      </c>
      <c r="C898" t="s">
        <v>5405</v>
      </c>
    </row>
    <row r="899" spans="1:3" x14ac:dyDescent="0.35">
      <c r="A899" t="s">
        <v>3026</v>
      </c>
      <c r="B899" t="s">
        <v>5406</v>
      </c>
      <c r="C899" t="s">
        <v>5407</v>
      </c>
    </row>
    <row r="900" spans="1:3" x14ac:dyDescent="0.35">
      <c r="A900" t="s">
        <v>5408</v>
      </c>
      <c r="B900" t="s">
        <v>5409</v>
      </c>
      <c r="C900" t="s">
        <v>5410</v>
      </c>
    </row>
    <row r="901" spans="1:3" x14ac:dyDescent="0.35">
      <c r="A901" t="s">
        <v>5411</v>
      </c>
      <c r="B901" t="s">
        <v>5412</v>
      </c>
      <c r="C901" t="s">
        <v>5413</v>
      </c>
    </row>
    <row r="902" spans="1:3" x14ac:dyDescent="0.35">
      <c r="A902" t="s">
        <v>5414</v>
      </c>
      <c r="B902" t="s">
        <v>5415</v>
      </c>
      <c r="C902" t="s">
        <v>5416</v>
      </c>
    </row>
    <row r="903" spans="1:3" x14ac:dyDescent="0.35">
      <c r="A903" t="s">
        <v>5417</v>
      </c>
      <c r="B903" t="s">
        <v>5418</v>
      </c>
      <c r="C903" t="s">
        <v>5419</v>
      </c>
    </row>
    <row r="904" spans="1:3" x14ac:dyDescent="0.35">
      <c r="A904" t="s">
        <v>5420</v>
      </c>
      <c r="B904" t="s">
        <v>5421</v>
      </c>
      <c r="C904" t="s">
        <v>5422</v>
      </c>
    </row>
    <row r="905" spans="1:3" x14ac:dyDescent="0.35">
      <c r="A905" t="s">
        <v>5423</v>
      </c>
      <c r="B905" t="s">
        <v>5424</v>
      </c>
      <c r="C905" t="s">
        <v>5425</v>
      </c>
    </row>
    <row r="906" spans="1:3" x14ac:dyDescent="0.35">
      <c r="A906" t="s">
        <v>5423</v>
      </c>
      <c r="B906" t="s">
        <v>5426</v>
      </c>
      <c r="C906" t="s">
        <v>5427</v>
      </c>
    </row>
    <row r="907" spans="1:3" x14ac:dyDescent="0.35">
      <c r="A907" t="s">
        <v>5428</v>
      </c>
      <c r="B907" t="s">
        <v>5429</v>
      </c>
      <c r="C907" t="s">
        <v>5430</v>
      </c>
    </row>
    <row r="908" spans="1:3" x14ac:dyDescent="0.35">
      <c r="A908" t="s">
        <v>5431</v>
      </c>
      <c r="B908" t="s">
        <v>5432</v>
      </c>
      <c r="C908" t="s">
        <v>5433</v>
      </c>
    </row>
    <row r="909" spans="1:3" x14ac:dyDescent="0.35">
      <c r="A909" t="s">
        <v>5434</v>
      </c>
      <c r="B909" t="s">
        <v>5435</v>
      </c>
      <c r="C909" t="s">
        <v>5436</v>
      </c>
    </row>
    <row r="910" spans="1:3" x14ac:dyDescent="0.35">
      <c r="A910" t="s">
        <v>1758</v>
      </c>
      <c r="B910" t="s">
        <v>5437</v>
      </c>
      <c r="C910" t="s">
        <v>5438</v>
      </c>
    </row>
    <row r="911" spans="1:3" x14ac:dyDescent="0.35">
      <c r="A911" t="s">
        <v>3032</v>
      </c>
      <c r="B911" t="s">
        <v>5439</v>
      </c>
      <c r="C911" t="s">
        <v>4896</v>
      </c>
    </row>
    <row r="912" spans="1:3" x14ac:dyDescent="0.35">
      <c r="A912" t="s">
        <v>5440</v>
      </c>
      <c r="B912" t="s">
        <v>5441</v>
      </c>
      <c r="C912" t="s">
        <v>5442</v>
      </c>
    </row>
    <row r="913" spans="1:3" x14ac:dyDescent="0.35">
      <c r="A913" t="s">
        <v>5443</v>
      </c>
      <c r="B913" t="s">
        <v>5444</v>
      </c>
      <c r="C913" t="s">
        <v>2527</v>
      </c>
    </row>
    <row r="914" spans="1:3" x14ac:dyDescent="0.35">
      <c r="A914" t="s">
        <v>1766</v>
      </c>
      <c r="B914" t="s">
        <v>5445</v>
      </c>
      <c r="C914" t="s">
        <v>5446</v>
      </c>
    </row>
    <row r="915" spans="1:3" x14ac:dyDescent="0.35">
      <c r="A915" t="s">
        <v>5447</v>
      </c>
      <c r="B915" t="s">
        <v>5448</v>
      </c>
      <c r="C915" t="s">
        <v>5449</v>
      </c>
    </row>
    <row r="916" spans="1:3" x14ac:dyDescent="0.35">
      <c r="A916" t="s">
        <v>5450</v>
      </c>
      <c r="B916" t="s">
        <v>5451</v>
      </c>
      <c r="C916" t="s">
        <v>5452</v>
      </c>
    </row>
    <row r="917" spans="1:3" x14ac:dyDescent="0.35">
      <c r="A917" t="s">
        <v>5453</v>
      </c>
      <c r="B917" t="s">
        <v>5454</v>
      </c>
      <c r="C917" t="s">
        <v>5455</v>
      </c>
    </row>
    <row r="918" spans="1:3" x14ac:dyDescent="0.35">
      <c r="A918" t="s">
        <v>1785</v>
      </c>
      <c r="B918" t="s">
        <v>5456</v>
      </c>
      <c r="C918" t="s">
        <v>5457</v>
      </c>
    </row>
    <row r="919" spans="1:3" x14ac:dyDescent="0.35">
      <c r="A919" t="s">
        <v>3041</v>
      </c>
      <c r="B919" t="s">
        <v>5458</v>
      </c>
      <c r="C919" t="s">
        <v>5459</v>
      </c>
    </row>
    <row r="920" spans="1:3" x14ac:dyDescent="0.35">
      <c r="A920" t="s">
        <v>1789</v>
      </c>
      <c r="B920" t="s">
        <v>5460</v>
      </c>
      <c r="C920" t="s">
        <v>5461</v>
      </c>
    </row>
    <row r="921" spans="1:3" x14ac:dyDescent="0.35">
      <c r="A921" t="s">
        <v>5462</v>
      </c>
      <c r="B921" t="s">
        <v>5463</v>
      </c>
      <c r="C921" t="s">
        <v>5464</v>
      </c>
    </row>
    <row r="922" spans="1:3" x14ac:dyDescent="0.35">
      <c r="A922" t="s">
        <v>5465</v>
      </c>
      <c r="B922" t="s">
        <v>5466</v>
      </c>
      <c r="C922" t="s">
        <v>5467</v>
      </c>
    </row>
    <row r="923" spans="1:3" x14ac:dyDescent="0.35">
      <c r="A923" t="s">
        <v>344</v>
      </c>
      <c r="B923" t="s">
        <v>5468</v>
      </c>
      <c r="C923" t="s">
        <v>5469</v>
      </c>
    </row>
    <row r="924" spans="1:3" x14ac:dyDescent="0.35">
      <c r="A924" t="s">
        <v>5470</v>
      </c>
      <c r="B924" t="s">
        <v>5471</v>
      </c>
      <c r="C924" t="s">
        <v>5472</v>
      </c>
    </row>
    <row r="925" spans="1:3" x14ac:dyDescent="0.35">
      <c r="A925" t="s">
        <v>5473</v>
      </c>
      <c r="B925" t="s">
        <v>5474</v>
      </c>
      <c r="C925" t="s">
        <v>5475</v>
      </c>
    </row>
    <row r="926" spans="1:3" x14ac:dyDescent="0.35">
      <c r="A926" t="s">
        <v>1796</v>
      </c>
      <c r="B926" t="s">
        <v>5476</v>
      </c>
      <c r="C926" t="s">
        <v>5477</v>
      </c>
    </row>
    <row r="927" spans="1:3" x14ac:dyDescent="0.35">
      <c r="A927" t="s">
        <v>5478</v>
      </c>
      <c r="B927" t="s">
        <v>5479</v>
      </c>
      <c r="C927" t="s">
        <v>5480</v>
      </c>
    </row>
    <row r="928" spans="1:3" x14ac:dyDescent="0.35">
      <c r="A928" t="s">
        <v>5481</v>
      </c>
      <c r="B928" t="s">
        <v>5482</v>
      </c>
      <c r="C928" t="s">
        <v>5483</v>
      </c>
    </row>
    <row r="929" spans="1:3" x14ac:dyDescent="0.35">
      <c r="A929" t="s">
        <v>1800</v>
      </c>
      <c r="B929" t="s">
        <v>5484</v>
      </c>
      <c r="C929" t="s">
        <v>5485</v>
      </c>
    </row>
    <row r="930" spans="1:3" x14ac:dyDescent="0.35">
      <c r="A930" t="s">
        <v>1804</v>
      </c>
      <c r="B930" t="s">
        <v>5486</v>
      </c>
      <c r="C930" t="s">
        <v>5487</v>
      </c>
    </row>
    <row r="931" spans="1:3" x14ac:dyDescent="0.35">
      <c r="A931" t="s">
        <v>1816</v>
      </c>
      <c r="B931" t="s">
        <v>5488</v>
      </c>
      <c r="C931" t="s">
        <v>5489</v>
      </c>
    </row>
    <row r="932" spans="1:3" x14ac:dyDescent="0.35">
      <c r="A932" t="s">
        <v>5490</v>
      </c>
      <c r="B932" t="s">
        <v>5491</v>
      </c>
      <c r="C932" t="s">
        <v>4332</v>
      </c>
    </row>
    <row r="933" spans="1:3" x14ac:dyDescent="0.35">
      <c r="A933" t="s">
        <v>1820</v>
      </c>
      <c r="B933" t="s">
        <v>5492</v>
      </c>
      <c r="C933" t="s">
        <v>5493</v>
      </c>
    </row>
    <row r="934" spans="1:3" x14ac:dyDescent="0.35">
      <c r="A934" t="s">
        <v>1824</v>
      </c>
      <c r="B934" t="s">
        <v>5494</v>
      </c>
      <c r="C934" t="s">
        <v>5495</v>
      </c>
    </row>
    <row r="935" spans="1:3" x14ac:dyDescent="0.35">
      <c r="A935" t="s">
        <v>5496</v>
      </c>
      <c r="B935" t="s">
        <v>5497</v>
      </c>
      <c r="C935" t="s">
        <v>2106</v>
      </c>
    </row>
    <row r="936" spans="1:3" x14ac:dyDescent="0.35">
      <c r="A936" t="s">
        <v>5496</v>
      </c>
      <c r="B936" t="s">
        <v>5498</v>
      </c>
      <c r="C936" t="s">
        <v>2834</v>
      </c>
    </row>
    <row r="937" spans="1:3" x14ac:dyDescent="0.35">
      <c r="A937" t="s">
        <v>1828</v>
      </c>
      <c r="B937" t="s">
        <v>5499</v>
      </c>
      <c r="C937" t="s">
        <v>5500</v>
      </c>
    </row>
    <row r="938" spans="1:3" x14ac:dyDescent="0.35">
      <c r="A938" t="s">
        <v>5501</v>
      </c>
      <c r="B938" t="s">
        <v>5502</v>
      </c>
      <c r="C938" t="s">
        <v>5503</v>
      </c>
    </row>
    <row r="939" spans="1:3" x14ac:dyDescent="0.35">
      <c r="A939" t="s">
        <v>5504</v>
      </c>
      <c r="B939" t="s">
        <v>5505</v>
      </c>
      <c r="C939" t="s">
        <v>5506</v>
      </c>
    </row>
    <row r="940" spans="1:3" x14ac:dyDescent="0.35">
      <c r="A940" t="s">
        <v>5507</v>
      </c>
      <c r="B940" t="s">
        <v>5508</v>
      </c>
      <c r="C940" t="s">
        <v>5509</v>
      </c>
    </row>
    <row r="941" spans="1:3" x14ac:dyDescent="0.35">
      <c r="A941" t="s">
        <v>5510</v>
      </c>
      <c r="B941" t="s">
        <v>5091</v>
      </c>
      <c r="C941" t="s">
        <v>5511</v>
      </c>
    </row>
    <row r="942" spans="1:3" x14ac:dyDescent="0.35">
      <c r="A942" t="s">
        <v>1832</v>
      </c>
      <c r="B942" t="s">
        <v>5512</v>
      </c>
      <c r="C942" t="s">
        <v>5513</v>
      </c>
    </row>
    <row r="943" spans="1:3" x14ac:dyDescent="0.35">
      <c r="A943" t="s">
        <v>1836</v>
      </c>
      <c r="B943" t="s">
        <v>5514</v>
      </c>
      <c r="C943" t="s">
        <v>5515</v>
      </c>
    </row>
    <row r="944" spans="1:3" x14ac:dyDescent="0.35">
      <c r="A944" t="s">
        <v>5516</v>
      </c>
      <c r="B944" t="s">
        <v>5517</v>
      </c>
      <c r="C944" t="s">
        <v>5518</v>
      </c>
    </row>
    <row r="945" spans="1:3" x14ac:dyDescent="0.35">
      <c r="A945" t="s">
        <v>5519</v>
      </c>
      <c r="B945" t="s">
        <v>5520</v>
      </c>
      <c r="C945" t="s">
        <v>5521</v>
      </c>
    </row>
    <row r="946" spans="1:3" x14ac:dyDescent="0.35">
      <c r="A946" t="s">
        <v>5522</v>
      </c>
      <c r="B946" t="s">
        <v>5523</v>
      </c>
      <c r="C946" t="s">
        <v>5524</v>
      </c>
    </row>
    <row r="947" spans="1:3" x14ac:dyDescent="0.35">
      <c r="A947" t="s">
        <v>5522</v>
      </c>
      <c r="B947" t="s">
        <v>5525</v>
      </c>
      <c r="C947" t="s">
        <v>5526</v>
      </c>
    </row>
    <row r="948" spans="1:3" x14ac:dyDescent="0.35">
      <c r="A948" t="s">
        <v>5527</v>
      </c>
      <c r="B948" t="s">
        <v>5528</v>
      </c>
      <c r="C948" t="s">
        <v>2527</v>
      </c>
    </row>
    <row r="949" spans="1:3" x14ac:dyDescent="0.35">
      <c r="A949" t="s">
        <v>5529</v>
      </c>
      <c r="B949" t="s">
        <v>5530</v>
      </c>
      <c r="C949" t="s">
        <v>5531</v>
      </c>
    </row>
    <row r="950" spans="1:3" x14ac:dyDescent="0.35">
      <c r="A950" t="s">
        <v>1840</v>
      </c>
      <c r="B950" t="s">
        <v>5532</v>
      </c>
      <c r="C950" t="s">
        <v>5533</v>
      </c>
    </row>
    <row r="951" spans="1:3" x14ac:dyDescent="0.35">
      <c r="A951" t="s">
        <v>5534</v>
      </c>
      <c r="B951" t="s">
        <v>5535</v>
      </c>
      <c r="C951" t="s">
        <v>5536</v>
      </c>
    </row>
    <row r="952" spans="1:3" x14ac:dyDescent="0.35">
      <c r="A952" t="s">
        <v>1849</v>
      </c>
      <c r="B952" t="s">
        <v>5537</v>
      </c>
      <c r="C952" t="s">
        <v>5538</v>
      </c>
    </row>
    <row r="953" spans="1:3" x14ac:dyDescent="0.35">
      <c r="A953" t="s">
        <v>5539</v>
      </c>
      <c r="B953" t="s">
        <v>5540</v>
      </c>
      <c r="C953" t="s">
        <v>5541</v>
      </c>
    </row>
    <row r="954" spans="1:3" x14ac:dyDescent="0.35">
      <c r="A954" t="s">
        <v>5539</v>
      </c>
      <c r="B954" t="s">
        <v>1147</v>
      </c>
      <c r="C954" t="s">
        <v>5542</v>
      </c>
    </row>
    <row r="955" spans="1:3" x14ac:dyDescent="0.35">
      <c r="A955" t="s">
        <v>5543</v>
      </c>
      <c r="B955" t="s">
        <v>5544</v>
      </c>
      <c r="C955" t="s">
        <v>5545</v>
      </c>
    </row>
    <row r="956" spans="1:3" x14ac:dyDescent="0.35">
      <c r="A956" t="s">
        <v>5546</v>
      </c>
      <c r="B956" t="s">
        <v>5547</v>
      </c>
      <c r="C956" t="s">
        <v>5548</v>
      </c>
    </row>
    <row r="957" spans="1:3" x14ac:dyDescent="0.35">
      <c r="A957" t="s">
        <v>1857</v>
      </c>
      <c r="B957" t="s">
        <v>5549</v>
      </c>
      <c r="C957" t="s">
        <v>5550</v>
      </c>
    </row>
    <row r="958" spans="1:3" x14ac:dyDescent="0.35">
      <c r="A958" t="s">
        <v>5551</v>
      </c>
      <c r="B958" t="s">
        <v>5552</v>
      </c>
      <c r="C958" t="s">
        <v>5553</v>
      </c>
    </row>
    <row r="959" spans="1:3" x14ac:dyDescent="0.35">
      <c r="A959" t="s">
        <v>5554</v>
      </c>
      <c r="B959" t="s">
        <v>5555</v>
      </c>
      <c r="C959" t="s">
        <v>5556</v>
      </c>
    </row>
    <row r="960" spans="1:3" x14ac:dyDescent="0.35">
      <c r="A960" t="s">
        <v>1861</v>
      </c>
      <c r="B960" t="s">
        <v>5557</v>
      </c>
      <c r="C960" t="s">
        <v>5558</v>
      </c>
    </row>
    <row r="961" spans="1:3" x14ac:dyDescent="0.35">
      <c r="A961" t="s">
        <v>1865</v>
      </c>
      <c r="B961" t="s">
        <v>5559</v>
      </c>
      <c r="C961" t="s">
        <v>5560</v>
      </c>
    </row>
    <row r="962" spans="1:3" x14ac:dyDescent="0.35">
      <c r="A962" t="s">
        <v>1869</v>
      </c>
      <c r="B962" t="s">
        <v>5561</v>
      </c>
      <c r="C962" t="s">
        <v>1258</v>
      </c>
    </row>
    <row r="963" spans="1:3" x14ac:dyDescent="0.35">
      <c r="A963" t="s">
        <v>5562</v>
      </c>
      <c r="B963" t="s">
        <v>5563</v>
      </c>
      <c r="C963" t="s">
        <v>3563</v>
      </c>
    </row>
    <row r="964" spans="1:3" x14ac:dyDescent="0.35">
      <c r="A964" t="s">
        <v>364</v>
      </c>
      <c r="B964" t="s">
        <v>5564</v>
      </c>
      <c r="C964" t="s">
        <v>5565</v>
      </c>
    </row>
    <row r="965" spans="1:3" x14ac:dyDescent="0.35">
      <c r="A965" t="s">
        <v>5566</v>
      </c>
      <c r="B965" t="s">
        <v>5567</v>
      </c>
      <c r="C965" t="s">
        <v>5568</v>
      </c>
    </row>
    <row r="966" spans="1:3" x14ac:dyDescent="0.35">
      <c r="A966" t="s">
        <v>5569</v>
      </c>
      <c r="B966" t="s">
        <v>5570</v>
      </c>
      <c r="C966" t="s">
        <v>2966</v>
      </c>
    </row>
    <row r="967" spans="1:3" x14ac:dyDescent="0.35">
      <c r="A967" t="s">
        <v>1877</v>
      </c>
      <c r="B967" t="s">
        <v>5571</v>
      </c>
      <c r="C967" t="s">
        <v>5572</v>
      </c>
    </row>
    <row r="968" spans="1:3" x14ac:dyDescent="0.35">
      <c r="A968" t="s">
        <v>1881</v>
      </c>
      <c r="B968" t="s">
        <v>5573</v>
      </c>
      <c r="C968" t="s">
        <v>5574</v>
      </c>
    </row>
    <row r="969" spans="1:3" x14ac:dyDescent="0.35">
      <c r="A969" t="s">
        <v>5575</v>
      </c>
      <c r="B969" t="s">
        <v>5576</v>
      </c>
      <c r="C969" t="s">
        <v>5577</v>
      </c>
    </row>
    <row r="970" spans="1:3" x14ac:dyDescent="0.35">
      <c r="A970" t="s">
        <v>5578</v>
      </c>
      <c r="B970" t="s">
        <v>5579</v>
      </c>
      <c r="C970" t="s">
        <v>5580</v>
      </c>
    </row>
    <row r="971" spans="1:3" x14ac:dyDescent="0.35">
      <c r="A971" t="s">
        <v>5581</v>
      </c>
      <c r="B971" t="s">
        <v>5582</v>
      </c>
      <c r="C971" t="s">
        <v>5583</v>
      </c>
    </row>
    <row r="972" spans="1:3" x14ac:dyDescent="0.35">
      <c r="A972" t="s">
        <v>1885</v>
      </c>
      <c r="B972" t="s">
        <v>5584</v>
      </c>
      <c r="C972" t="s">
        <v>5585</v>
      </c>
    </row>
    <row r="973" spans="1:3" x14ac:dyDescent="0.35">
      <c r="A973" t="s">
        <v>370</v>
      </c>
      <c r="B973" t="s">
        <v>5586</v>
      </c>
      <c r="C973" t="s">
        <v>5587</v>
      </c>
    </row>
    <row r="974" spans="1:3" x14ac:dyDescent="0.35">
      <c r="A974" t="s">
        <v>5588</v>
      </c>
      <c r="B974" t="s">
        <v>5589</v>
      </c>
      <c r="C974" t="s">
        <v>5590</v>
      </c>
    </row>
    <row r="975" spans="1:3" x14ac:dyDescent="0.35">
      <c r="A975" t="s">
        <v>1897</v>
      </c>
      <c r="B975" t="s">
        <v>5591</v>
      </c>
      <c r="C975" t="s">
        <v>5592</v>
      </c>
    </row>
    <row r="976" spans="1:3" x14ac:dyDescent="0.35">
      <c r="A976" t="s">
        <v>1901</v>
      </c>
      <c r="B976" t="s">
        <v>5593</v>
      </c>
      <c r="C976" t="s">
        <v>2685</v>
      </c>
    </row>
    <row r="977" spans="1:3" x14ac:dyDescent="0.35">
      <c r="A977" t="s">
        <v>5594</v>
      </c>
      <c r="B977" t="s">
        <v>5595</v>
      </c>
      <c r="C977" t="s">
        <v>5596</v>
      </c>
    </row>
    <row r="978" spans="1:3" x14ac:dyDescent="0.35">
      <c r="A978" t="s">
        <v>3071</v>
      </c>
      <c r="B978" t="s">
        <v>5597</v>
      </c>
      <c r="C978" t="s">
        <v>5598</v>
      </c>
    </row>
    <row r="979" spans="1:3" x14ac:dyDescent="0.35">
      <c r="A979" t="s">
        <v>5599</v>
      </c>
      <c r="B979" t="s">
        <v>5600</v>
      </c>
      <c r="C979" t="s">
        <v>5601</v>
      </c>
    </row>
    <row r="980" spans="1:3" x14ac:dyDescent="0.35">
      <c r="A980" t="s">
        <v>5602</v>
      </c>
      <c r="B980" t="s">
        <v>5603</v>
      </c>
      <c r="C980" t="s">
        <v>5604</v>
      </c>
    </row>
    <row r="981" spans="1:3" x14ac:dyDescent="0.35">
      <c r="A981" t="s">
        <v>5605</v>
      </c>
      <c r="B981" t="s">
        <v>5606</v>
      </c>
      <c r="C981" t="s">
        <v>5607</v>
      </c>
    </row>
    <row r="982" spans="1:3" x14ac:dyDescent="0.35">
      <c r="A982" t="s">
        <v>5608</v>
      </c>
      <c r="B982" t="s">
        <v>5609</v>
      </c>
      <c r="C982" t="s">
        <v>5610</v>
      </c>
    </row>
    <row r="983" spans="1:3" x14ac:dyDescent="0.35">
      <c r="A983" t="s">
        <v>5611</v>
      </c>
      <c r="B983" t="s">
        <v>5612</v>
      </c>
      <c r="C983" t="s">
        <v>4715</v>
      </c>
    </row>
    <row r="984" spans="1:3" x14ac:dyDescent="0.35">
      <c r="A984" t="s">
        <v>5613</v>
      </c>
      <c r="B984" t="s">
        <v>5614</v>
      </c>
      <c r="C984" t="s">
        <v>5615</v>
      </c>
    </row>
    <row r="985" spans="1:3" x14ac:dyDescent="0.35">
      <c r="A985" t="s">
        <v>3073</v>
      </c>
      <c r="B985" t="s">
        <v>5616</v>
      </c>
      <c r="C985" t="s">
        <v>5617</v>
      </c>
    </row>
    <row r="986" spans="1:3" x14ac:dyDescent="0.35">
      <c r="A986" t="s">
        <v>3073</v>
      </c>
      <c r="B986" t="s">
        <v>5618</v>
      </c>
      <c r="C986" t="s">
        <v>5619</v>
      </c>
    </row>
    <row r="987" spans="1:3" x14ac:dyDescent="0.35">
      <c r="A987" t="s">
        <v>5620</v>
      </c>
      <c r="B987" t="s">
        <v>5621</v>
      </c>
      <c r="C987" t="s">
        <v>5622</v>
      </c>
    </row>
    <row r="988" spans="1:3" x14ac:dyDescent="0.35">
      <c r="A988" t="s">
        <v>1904</v>
      </c>
      <c r="B988" t="s">
        <v>5623</v>
      </c>
      <c r="C988" t="s">
        <v>5624</v>
      </c>
    </row>
    <row r="989" spans="1:3" x14ac:dyDescent="0.35">
      <c r="A989" t="s">
        <v>5625</v>
      </c>
      <c r="B989" t="s">
        <v>5626</v>
      </c>
      <c r="C989" t="s">
        <v>5627</v>
      </c>
    </row>
    <row r="990" spans="1:3" x14ac:dyDescent="0.35">
      <c r="A990" t="s">
        <v>5625</v>
      </c>
      <c r="B990" t="s">
        <v>5628</v>
      </c>
      <c r="C990" t="s">
        <v>5629</v>
      </c>
    </row>
    <row r="991" spans="1:3" x14ac:dyDescent="0.35">
      <c r="A991" t="s">
        <v>5630</v>
      </c>
      <c r="B991" t="s">
        <v>5631</v>
      </c>
      <c r="C991" t="s">
        <v>5632</v>
      </c>
    </row>
    <row r="992" spans="1:3" x14ac:dyDescent="0.35">
      <c r="A992" t="s">
        <v>3076</v>
      </c>
      <c r="B992" t="s">
        <v>5633</v>
      </c>
      <c r="C992" t="s">
        <v>5634</v>
      </c>
    </row>
    <row r="993" spans="1:3" x14ac:dyDescent="0.35">
      <c r="A993" t="s">
        <v>5635</v>
      </c>
      <c r="B993" t="s">
        <v>5636</v>
      </c>
      <c r="C993" t="s">
        <v>5637</v>
      </c>
    </row>
    <row r="994" spans="1:3" x14ac:dyDescent="0.35">
      <c r="A994" t="s">
        <v>5638</v>
      </c>
      <c r="B994" t="s">
        <v>5639</v>
      </c>
      <c r="C994" t="s">
        <v>5640</v>
      </c>
    </row>
    <row r="995" spans="1:3" x14ac:dyDescent="0.35">
      <c r="A995" t="s">
        <v>5638</v>
      </c>
      <c r="B995" t="s">
        <v>5641</v>
      </c>
      <c r="C995" t="s">
        <v>5642</v>
      </c>
    </row>
    <row r="996" spans="1:3" x14ac:dyDescent="0.35">
      <c r="A996" t="s">
        <v>1912</v>
      </c>
      <c r="B996" t="s">
        <v>5643</v>
      </c>
      <c r="C996" t="s">
        <v>5644</v>
      </c>
    </row>
    <row r="997" spans="1:3" x14ac:dyDescent="0.35">
      <c r="A997" t="s">
        <v>5645</v>
      </c>
      <c r="B997" t="s">
        <v>5646</v>
      </c>
      <c r="C997" t="s">
        <v>5647</v>
      </c>
    </row>
    <row r="998" spans="1:3" x14ac:dyDescent="0.35">
      <c r="A998" t="s">
        <v>5648</v>
      </c>
      <c r="B998" t="s">
        <v>5649</v>
      </c>
      <c r="C998" t="s">
        <v>3327</v>
      </c>
    </row>
    <row r="999" spans="1:3" x14ac:dyDescent="0.35">
      <c r="A999" t="s">
        <v>5648</v>
      </c>
      <c r="B999" t="s">
        <v>2505</v>
      </c>
      <c r="C999" t="s">
        <v>3328</v>
      </c>
    </row>
    <row r="1000" spans="1:3" x14ac:dyDescent="0.35">
      <c r="A1000" t="s">
        <v>5648</v>
      </c>
      <c r="B1000" t="s">
        <v>3943</v>
      </c>
      <c r="C1000" t="s">
        <v>3330</v>
      </c>
    </row>
    <row r="1001" spans="1:3" x14ac:dyDescent="0.35">
      <c r="A1001" t="s">
        <v>1920</v>
      </c>
      <c r="B1001" t="s">
        <v>5650</v>
      </c>
      <c r="C1001" t="s">
        <v>5651</v>
      </c>
    </row>
    <row r="1002" spans="1:3" x14ac:dyDescent="0.35">
      <c r="A1002" t="s">
        <v>3081</v>
      </c>
      <c r="B1002" t="s">
        <v>5652</v>
      </c>
      <c r="C1002" t="s">
        <v>5653</v>
      </c>
    </row>
    <row r="1003" spans="1:3" x14ac:dyDescent="0.35">
      <c r="A1003" t="s">
        <v>5654</v>
      </c>
      <c r="B1003" t="s">
        <v>5655</v>
      </c>
      <c r="C1003" t="s">
        <v>5656</v>
      </c>
    </row>
    <row r="1004" spans="1:3" x14ac:dyDescent="0.35">
      <c r="A1004" t="s">
        <v>5657</v>
      </c>
      <c r="B1004" t="s">
        <v>5658</v>
      </c>
      <c r="C1004" t="s">
        <v>5659</v>
      </c>
    </row>
    <row r="1005" spans="1:3" x14ac:dyDescent="0.35">
      <c r="A1005" t="s">
        <v>5660</v>
      </c>
      <c r="B1005" t="s">
        <v>5661</v>
      </c>
      <c r="C1005" t="s">
        <v>5662</v>
      </c>
    </row>
    <row r="1006" spans="1:3" x14ac:dyDescent="0.35">
      <c r="A1006" t="s">
        <v>1924</v>
      </c>
      <c r="B1006" t="s">
        <v>5663</v>
      </c>
      <c r="C1006" t="s">
        <v>5664</v>
      </c>
    </row>
    <row r="1007" spans="1:3" x14ac:dyDescent="0.35">
      <c r="A1007" t="s">
        <v>5665</v>
      </c>
      <c r="B1007" t="s">
        <v>5666</v>
      </c>
      <c r="C1007" t="s">
        <v>3468</v>
      </c>
    </row>
    <row r="1008" spans="1:3" x14ac:dyDescent="0.35">
      <c r="A1008" t="s">
        <v>5667</v>
      </c>
      <c r="B1008" t="s">
        <v>5668</v>
      </c>
      <c r="C1008" t="s">
        <v>5669</v>
      </c>
    </row>
    <row r="1009" spans="1:3" x14ac:dyDescent="0.35">
      <c r="A1009" t="s">
        <v>1928</v>
      </c>
      <c r="B1009" t="s">
        <v>5670</v>
      </c>
      <c r="C1009" t="s">
        <v>2673</v>
      </c>
    </row>
    <row r="1010" spans="1:3" x14ac:dyDescent="0.35">
      <c r="A1010" t="s">
        <v>5671</v>
      </c>
      <c r="B1010" t="s">
        <v>5672</v>
      </c>
      <c r="C1010" t="s">
        <v>5673</v>
      </c>
    </row>
    <row r="1011" spans="1:3" x14ac:dyDescent="0.35">
      <c r="A1011" t="s">
        <v>5674</v>
      </c>
      <c r="B1011" t="s">
        <v>5675</v>
      </c>
      <c r="C1011" t="s">
        <v>5676</v>
      </c>
    </row>
    <row r="1012" spans="1:3" x14ac:dyDescent="0.35">
      <c r="A1012" t="s">
        <v>1932</v>
      </c>
      <c r="B1012" t="s">
        <v>5677</v>
      </c>
      <c r="C1012" t="s">
        <v>5678</v>
      </c>
    </row>
    <row r="1013" spans="1:3" x14ac:dyDescent="0.35">
      <c r="A1013" t="s">
        <v>5679</v>
      </c>
      <c r="B1013" t="s">
        <v>5680</v>
      </c>
      <c r="C1013" t="s">
        <v>5681</v>
      </c>
    </row>
    <row r="1014" spans="1:3" x14ac:dyDescent="0.35">
      <c r="A1014" t="s">
        <v>5682</v>
      </c>
      <c r="B1014" t="s">
        <v>5683</v>
      </c>
      <c r="C1014" t="s">
        <v>5684</v>
      </c>
    </row>
    <row r="1015" spans="1:3" x14ac:dyDescent="0.35">
      <c r="A1015" t="s">
        <v>1936</v>
      </c>
      <c r="B1015" t="s">
        <v>5685</v>
      </c>
      <c r="C1015" t="s">
        <v>5686</v>
      </c>
    </row>
    <row r="1016" spans="1:3" x14ac:dyDescent="0.35">
      <c r="A1016" t="s">
        <v>3088</v>
      </c>
      <c r="B1016" t="s">
        <v>5687</v>
      </c>
      <c r="C1016" t="s">
        <v>5688</v>
      </c>
    </row>
    <row r="1017" spans="1:3" x14ac:dyDescent="0.35">
      <c r="A1017" t="s">
        <v>3094</v>
      </c>
      <c r="B1017" t="s">
        <v>5689</v>
      </c>
      <c r="C1017" t="s">
        <v>5690</v>
      </c>
    </row>
    <row r="1018" spans="1:3" x14ac:dyDescent="0.35">
      <c r="A1018" t="s">
        <v>5691</v>
      </c>
      <c r="B1018" t="s">
        <v>5692</v>
      </c>
      <c r="C1018" t="s">
        <v>5693</v>
      </c>
    </row>
    <row r="1019" spans="1:3" x14ac:dyDescent="0.35">
      <c r="A1019" t="s">
        <v>5694</v>
      </c>
      <c r="B1019" t="s">
        <v>5695</v>
      </c>
      <c r="C1019" t="s">
        <v>5696</v>
      </c>
    </row>
    <row r="1020" spans="1:3" x14ac:dyDescent="0.35">
      <c r="A1020" t="s">
        <v>1944</v>
      </c>
      <c r="B1020" t="s">
        <v>5697</v>
      </c>
      <c r="C1020" t="s">
        <v>5698</v>
      </c>
    </row>
    <row r="1021" spans="1:3" x14ac:dyDescent="0.35">
      <c r="A1021" t="s">
        <v>5699</v>
      </c>
      <c r="B1021" t="s">
        <v>5700</v>
      </c>
      <c r="C1021" t="s">
        <v>5701</v>
      </c>
    </row>
    <row r="1022" spans="1:3" x14ac:dyDescent="0.35">
      <c r="A1022" t="s">
        <v>5702</v>
      </c>
      <c r="B1022" t="s">
        <v>5703</v>
      </c>
      <c r="C1022" t="s">
        <v>2735</v>
      </c>
    </row>
    <row r="1023" spans="1:3" x14ac:dyDescent="0.35">
      <c r="A1023" t="s">
        <v>5704</v>
      </c>
      <c r="B1023" t="s">
        <v>5705</v>
      </c>
      <c r="C1023" t="s">
        <v>5706</v>
      </c>
    </row>
    <row r="1024" spans="1:3" x14ac:dyDescent="0.35">
      <c r="A1024" t="s">
        <v>5707</v>
      </c>
      <c r="B1024" t="s">
        <v>5708</v>
      </c>
      <c r="C1024" t="s">
        <v>5709</v>
      </c>
    </row>
    <row r="1025" spans="1:3" x14ac:dyDescent="0.35">
      <c r="A1025" t="s">
        <v>5710</v>
      </c>
      <c r="B1025" t="s">
        <v>5711</v>
      </c>
      <c r="C1025" t="s">
        <v>5712</v>
      </c>
    </row>
    <row r="1026" spans="1:3" x14ac:dyDescent="0.35">
      <c r="A1026" t="s">
        <v>1948</v>
      </c>
      <c r="B1026" t="s">
        <v>5713</v>
      </c>
      <c r="C1026" t="s">
        <v>5714</v>
      </c>
    </row>
    <row r="1027" spans="1:3" x14ac:dyDescent="0.35">
      <c r="A1027" t="s">
        <v>5715</v>
      </c>
      <c r="B1027" t="s">
        <v>5716</v>
      </c>
      <c r="C1027" t="s">
        <v>5717</v>
      </c>
    </row>
    <row r="1028" spans="1:3" x14ac:dyDescent="0.35">
      <c r="A1028" t="s">
        <v>5718</v>
      </c>
      <c r="B1028" t="s">
        <v>5719</v>
      </c>
      <c r="C1028" t="s">
        <v>5720</v>
      </c>
    </row>
    <row r="1029" spans="1:3" x14ac:dyDescent="0.35">
      <c r="A1029" t="s">
        <v>5721</v>
      </c>
      <c r="B1029" t="s">
        <v>5722</v>
      </c>
      <c r="C1029" t="s">
        <v>5723</v>
      </c>
    </row>
    <row r="1030" spans="1:3" x14ac:dyDescent="0.35">
      <c r="A1030" t="s">
        <v>5724</v>
      </c>
      <c r="B1030" t="s">
        <v>5725</v>
      </c>
      <c r="C1030" t="s">
        <v>2655</v>
      </c>
    </row>
    <row r="1031" spans="1:3" x14ac:dyDescent="0.35">
      <c r="A1031" t="s">
        <v>5726</v>
      </c>
      <c r="B1031" t="s">
        <v>5727</v>
      </c>
      <c r="C1031" t="s">
        <v>5728</v>
      </c>
    </row>
    <row r="1032" spans="1:3" x14ac:dyDescent="0.35">
      <c r="A1032" t="s">
        <v>1956</v>
      </c>
      <c r="B1032" t="s">
        <v>5729</v>
      </c>
      <c r="C1032" t="s">
        <v>3651</v>
      </c>
    </row>
    <row r="1033" spans="1:3" x14ac:dyDescent="0.35">
      <c r="A1033" t="s">
        <v>5730</v>
      </c>
      <c r="B1033" t="s">
        <v>5731</v>
      </c>
      <c r="C1033" t="s">
        <v>5732</v>
      </c>
    </row>
    <row r="1034" spans="1:3" x14ac:dyDescent="0.35">
      <c r="A1034" t="s">
        <v>5733</v>
      </c>
      <c r="B1034" t="s">
        <v>5734</v>
      </c>
      <c r="C1034" t="s">
        <v>5735</v>
      </c>
    </row>
    <row r="1035" spans="1:3" x14ac:dyDescent="0.35">
      <c r="A1035" t="s">
        <v>1960</v>
      </c>
      <c r="B1035" t="s">
        <v>5736</v>
      </c>
      <c r="C1035" t="s">
        <v>5737</v>
      </c>
    </row>
    <row r="1036" spans="1:3" x14ac:dyDescent="0.35">
      <c r="A1036" t="s">
        <v>5738</v>
      </c>
      <c r="B1036" t="s">
        <v>5739</v>
      </c>
      <c r="C1036" t="s">
        <v>5740</v>
      </c>
    </row>
    <row r="1037" spans="1:3" x14ac:dyDescent="0.35">
      <c r="A1037" t="s">
        <v>5741</v>
      </c>
      <c r="B1037" t="s">
        <v>5742</v>
      </c>
      <c r="C1037" t="s">
        <v>5743</v>
      </c>
    </row>
    <row r="1038" spans="1:3" x14ac:dyDescent="0.35">
      <c r="A1038" t="s">
        <v>5744</v>
      </c>
      <c r="B1038" t="s">
        <v>5745</v>
      </c>
      <c r="C1038" t="s">
        <v>5714</v>
      </c>
    </row>
    <row r="1039" spans="1:3" x14ac:dyDescent="0.35">
      <c r="A1039" t="s">
        <v>5746</v>
      </c>
      <c r="B1039" t="s">
        <v>5747</v>
      </c>
      <c r="C1039" t="s">
        <v>5748</v>
      </c>
    </row>
    <row r="1040" spans="1:3" x14ac:dyDescent="0.35">
      <c r="A1040" t="s">
        <v>5749</v>
      </c>
      <c r="B1040" t="s">
        <v>5750</v>
      </c>
      <c r="C1040" t="s">
        <v>4631</v>
      </c>
    </row>
    <row r="1041" spans="1:3" x14ac:dyDescent="0.35">
      <c r="A1041" t="s">
        <v>5751</v>
      </c>
      <c r="B1041" t="s">
        <v>5752</v>
      </c>
      <c r="C1041" t="s">
        <v>5753</v>
      </c>
    </row>
    <row r="1042" spans="1:3" x14ac:dyDescent="0.35">
      <c r="A1042" t="s">
        <v>5754</v>
      </c>
      <c r="B1042" t="s">
        <v>5755</v>
      </c>
      <c r="C1042" t="s">
        <v>2555</v>
      </c>
    </row>
    <row r="1043" spans="1:3" x14ac:dyDescent="0.35">
      <c r="A1043" t="s">
        <v>1972</v>
      </c>
      <c r="B1043" t="s">
        <v>5756</v>
      </c>
      <c r="C1043" t="s">
        <v>5757</v>
      </c>
    </row>
    <row r="1044" spans="1:3" x14ac:dyDescent="0.35">
      <c r="A1044" t="s">
        <v>5758</v>
      </c>
      <c r="B1044" t="s">
        <v>5759</v>
      </c>
      <c r="C1044" t="s">
        <v>5760</v>
      </c>
    </row>
    <row r="1045" spans="1:3" x14ac:dyDescent="0.35">
      <c r="A1045" t="s">
        <v>5761</v>
      </c>
      <c r="B1045" t="s">
        <v>5762</v>
      </c>
      <c r="C1045" t="s">
        <v>5763</v>
      </c>
    </row>
    <row r="1046" spans="1:3" x14ac:dyDescent="0.35">
      <c r="A1046" t="s">
        <v>1976</v>
      </c>
      <c r="B1046" t="s">
        <v>5764</v>
      </c>
      <c r="C1046" t="s">
        <v>5765</v>
      </c>
    </row>
    <row r="1047" spans="1:3" x14ac:dyDescent="0.35">
      <c r="A1047" t="s">
        <v>5766</v>
      </c>
      <c r="B1047" t="s">
        <v>5767</v>
      </c>
      <c r="C1047" t="s">
        <v>5768</v>
      </c>
    </row>
    <row r="1048" spans="1:3" x14ac:dyDescent="0.35">
      <c r="A1048" t="s">
        <v>5769</v>
      </c>
      <c r="B1048" t="s">
        <v>5770</v>
      </c>
      <c r="C1048" t="s">
        <v>5771</v>
      </c>
    </row>
    <row r="1049" spans="1:3" x14ac:dyDescent="0.35">
      <c r="A1049" t="s">
        <v>1984</v>
      </c>
      <c r="B1049" t="s">
        <v>5772</v>
      </c>
      <c r="C1049" t="s">
        <v>5773</v>
      </c>
    </row>
    <row r="1050" spans="1:3" x14ac:dyDescent="0.35">
      <c r="A1050" t="s">
        <v>5774</v>
      </c>
      <c r="B1050" t="s">
        <v>5775</v>
      </c>
      <c r="C1050" t="s">
        <v>2867</v>
      </c>
    </row>
    <row r="1051" spans="1:3" x14ac:dyDescent="0.35">
      <c r="A1051" t="s">
        <v>5776</v>
      </c>
      <c r="B1051" t="s">
        <v>5777</v>
      </c>
      <c r="C1051" t="s">
        <v>5778</v>
      </c>
    </row>
    <row r="1052" spans="1:3" x14ac:dyDescent="0.35">
      <c r="A1052" t="s">
        <v>5776</v>
      </c>
      <c r="B1052" t="s">
        <v>5779</v>
      </c>
      <c r="C1052" t="s">
        <v>5780</v>
      </c>
    </row>
    <row r="1053" spans="1:3" x14ac:dyDescent="0.35">
      <c r="A1053" t="s">
        <v>5781</v>
      </c>
      <c r="B1053" t="s">
        <v>5782</v>
      </c>
      <c r="C1053" t="s">
        <v>5783</v>
      </c>
    </row>
    <row r="1054" spans="1:3" x14ac:dyDescent="0.35">
      <c r="A1054" t="s">
        <v>5784</v>
      </c>
      <c r="B1054" t="s">
        <v>5785</v>
      </c>
      <c r="C1054" t="s">
        <v>4759</v>
      </c>
    </row>
    <row r="1055" spans="1:3" x14ac:dyDescent="0.35">
      <c r="A1055" t="s">
        <v>1988</v>
      </c>
      <c r="B1055" t="s">
        <v>5786</v>
      </c>
      <c r="C1055" t="s">
        <v>5787</v>
      </c>
    </row>
    <row r="1056" spans="1:3" x14ac:dyDescent="0.35">
      <c r="A1056" t="s">
        <v>5788</v>
      </c>
      <c r="B1056" t="s">
        <v>5789</v>
      </c>
      <c r="C1056" t="s">
        <v>5790</v>
      </c>
    </row>
    <row r="1057" spans="1:3" x14ac:dyDescent="0.35">
      <c r="A1057" t="s">
        <v>5791</v>
      </c>
      <c r="B1057" t="s">
        <v>5792</v>
      </c>
      <c r="C1057" t="s">
        <v>5793</v>
      </c>
    </row>
    <row r="1058" spans="1:3" x14ac:dyDescent="0.35">
      <c r="A1058" t="s">
        <v>5794</v>
      </c>
      <c r="B1058" t="s">
        <v>5795</v>
      </c>
      <c r="C1058" t="s">
        <v>5796</v>
      </c>
    </row>
    <row r="1059" spans="1:3" x14ac:dyDescent="0.35">
      <c r="A1059" t="s">
        <v>1996</v>
      </c>
      <c r="B1059" t="s">
        <v>5797</v>
      </c>
      <c r="C1059" t="s">
        <v>5798</v>
      </c>
    </row>
    <row r="1060" spans="1:3" x14ac:dyDescent="0.35">
      <c r="A1060" t="s">
        <v>3109</v>
      </c>
      <c r="B1060" t="s">
        <v>5799</v>
      </c>
      <c r="C1060" t="s">
        <v>5800</v>
      </c>
    </row>
    <row r="1061" spans="1:3" x14ac:dyDescent="0.35">
      <c r="A1061" t="s">
        <v>3109</v>
      </c>
      <c r="B1061" t="s">
        <v>5801</v>
      </c>
      <c r="C1061" t="s">
        <v>5802</v>
      </c>
    </row>
    <row r="1062" spans="1:3" x14ac:dyDescent="0.35">
      <c r="A1062" t="s">
        <v>2004</v>
      </c>
      <c r="B1062" t="s">
        <v>5803</v>
      </c>
      <c r="C1062" t="s">
        <v>5804</v>
      </c>
    </row>
    <row r="1063" spans="1:3" x14ac:dyDescent="0.35">
      <c r="A1063" t="s">
        <v>5805</v>
      </c>
      <c r="B1063" t="s">
        <v>5806</v>
      </c>
      <c r="C1063" t="s">
        <v>5233</v>
      </c>
    </row>
    <row r="1064" spans="1:3" x14ac:dyDescent="0.35">
      <c r="A1064" t="s">
        <v>2012</v>
      </c>
      <c r="B1064" t="s">
        <v>5807</v>
      </c>
      <c r="C1064" t="s">
        <v>5808</v>
      </c>
    </row>
    <row r="1065" spans="1:3" x14ac:dyDescent="0.35">
      <c r="A1065" t="s">
        <v>2016</v>
      </c>
      <c r="B1065" t="s">
        <v>5809</v>
      </c>
      <c r="C1065" t="s">
        <v>5810</v>
      </c>
    </row>
    <row r="1066" spans="1:3" x14ac:dyDescent="0.35">
      <c r="A1066" t="s">
        <v>5811</v>
      </c>
      <c r="B1066" t="s">
        <v>5812</v>
      </c>
      <c r="C1066" t="s">
        <v>5813</v>
      </c>
    </row>
    <row r="1067" spans="1:3" x14ac:dyDescent="0.35">
      <c r="A1067" t="s">
        <v>2020</v>
      </c>
      <c r="B1067" t="s">
        <v>5814</v>
      </c>
      <c r="C1067" t="s">
        <v>5815</v>
      </c>
    </row>
    <row r="1068" spans="1:3" x14ac:dyDescent="0.35">
      <c r="A1068" t="s">
        <v>5816</v>
      </c>
      <c r="B1068" t="s">
        <v>5817</v>
      </c>
      <c r="C1068" t="s">
        <v>5818</v>
      </c>
    </row>
    <row r="1069" spans="1:3" x14ac:dyDescent="0.35">
      <c r="A1069" t="s">
        <v>5819</v>
      </c>
      <c r="B1069" t="s">
        <v>5820</v>
      </c>
      <c r="C1069" t="s">
        <v>5526</v>
      </c>
    </row>
    <row r="1070" spans="1:3" x14ac:dyDescent="0.35">
      <c r="A1070" t="s">
        <v>5821</v>
      </c>
      <c r="B1070" t="s">
        <v>5822</v>
      </c>
      <c r="C1070" t="s">
        <v>5823</v>
      </c>
    </row>
    <row r="1071" spans="1:3" x14ac:dyDescent="0.35">
      <c r="A1071" t="s">
        <v>2024</v>
      </c>
      <c r="B1071" t="s">
        <v>5824</v>
      </c>
      <c r="C1071" t="s">
        <v>5825</v>
      </c>
    </row>
    <row r="1072" spans="1:3" x14ac:dyDescent="0.35">
      <c r="A1072" t="s">
        <v>2024</v>
      </c>
      <c r="B1072" t="s">
        <v>5826</v>
      </c>
      <c r="C1072" t="s">
        <v>4178</v>
      </c>
    </row>
    <row r="1073" spans="1:3" x14ac:dyDescent="0.35">
      <c r="A1073" t="s">
        <v>2032</v>
      </c>
      <c r="B1073" t="s">
        <v>5827</v>
      </c>
      <c r="C1073" t="s">
        <v>5828</v>
      </c>
    </row>
    <row r="1074" spans="1:3" x14ac:dyDescent="0.35">
      <c r="A1074" t="s">
        <v>5829</v>
      </c>
      <c r="B1074" t="s">
        <v>5830</v>
      </c>
      <c r="C1074" t="s">
        <v>5831</v>
      </c>
    </row>
    <row r="1075" spans="1:3" x14ac:dyDescent="0.35">
      <c r="A1075" t="s">
        <v>5832</v>
      </c>
      <c r="B1075" t="s">
        <v>5833</v>
      </c>
      <c r="C1075" t="s">
        <v>5834</v>
      </c>
    </row>
    <row r="1076" spans="1:3" x14ac:dyDescent="0.35">
      <c r="A1076" t="s">
        <v>2036</v>
      </c>
      <c r="B1076" t="s">
        <v>5835</v>
      </c>
      <c r="C1076" t="s">
        <v>5836</v>
      </c>
    </row>
    <row r="1077" spans="1:3" x14ac:dyDescent="0.35">
      <c r="A1077" t="s">
        <v>5837</v>
      </c>
      <c r="B1077" t="s">
        <v>5838</v>
      </c>
      <c r="C1077" t="s">
        <v>5839</v>
      </c>
    </row>
    <row r="1078" spans="1:3" x14ac:dyDescent="0.35">
      <c r="A1078" t="s">
        <v>5840</v>
      </c>
      <c r="B1078" t="s">
        <v>5841</v>
      </c>
      <c r="C1078" t="s">
        <v>5842</v>
      </c>
    </row>
    <row r="1079" spans="1:3" x14ac:dyDescent="0.35">
      <c r="A1079" t="s">
        <v>3120</v>
      </c>
      <c r="B1079" t="s">
        <v>5843</v>
      </c>
      <c r="C1079" t="s">
        <v>5844</v>
      </c>
    </row>
    <row r="1080" spans="1:3" x14ac:dyDescent="0.35">
      <c r="A1080" t="s">
        <v>5845</v>
      </c>
      <c r="B1080" t="s">
        <v>5846</v>
      </c>
      <c r="C1080" t="s">
        <v>5847</v>
      </c>
    </row>
    <row r="1081" spans="1:3" x14ac:dyDescent="0.35">
      <c r="A1081" t="s">
        <v>5848</v>
      </c>
      <c r="B1081" t="s">
        <v>5849</v>
      </c>
      <c r="C1081" t="s">
        <v>4487</v>
      </c>
    </row>
    <row r="1082" spans="1:3" x14ac:dyDescent="0.35">
      <c r="A1082" t="s">
        <v>5850</v>
      </c>
      <c r="B1082" t="s">
        <v>5851</v>
      </c>
      <c r="C1082" t="s">
        <v>5852</v>
      </c>
    </row>
    <row r="1083" spans="1:3" x14ac:dyDescent="0.35">
      <c r="A1083" t="s">
        <v>5853</v>
      </c>
      <c r="B1083" t="s">
        <v>5854</v>
      </c>
      <c r="C1083" t="s">
        <v>5855</v>
      </c>
    </row>
    <row r="1084" spans="1:3" x14ac:dyDescent="0.35">
      <c r="A1084" t="s">
        <v>2052</v>
      </c>
      <c r="B1084" t="s">
        <v>5856</v>
      </c>
      <c r="C1084" t="s">
        <v>5857</v>
      </c>
    </row>
    <row r="1085" spans="1:3" x14ac:dyDescent="0.35">
      <c r="A1085" t="s">
        <v>386</v>
      </c>
      <c r="B1085" t="s">
        <v>5858</v>
      </c>
      <c r="C1085" t="s">
        <v>5859</v>
      </c>
    </row>
    <row r="1086" spans="1:3" x14ac:dyDescent="0.35">
      <c r="A1086" t="s">
        <v>5860</v>
      </c>
      <c r="B1086" t="s">
        <v>5861</v>
      </c>
      <c r="C1086" t="s">
        <v>5862</v>
      </c>
    </row>
    <row r="1087" spans="1:3" x14ac:dyDescent="0.35">
      <c r="A1087" t="s">
        <v>5863</v>
      </c>
      <c r="B1087" t="s">
        <v>5864</v>
      </c>
      <c r="C1087" t="s">
        <v>5865</v>
      </c>
    </row>
    <row r="1088" spans="1:3" x14ac:dyDescent="0.35">
      <c r="A1088" t="s">
        <v>5866</v>
      </c>
      <c r="B1088" t="s">
        <v>5867</v>
      </c>
      <c r="C1088" t="s">
        <v>5868</v>
      </c>
    </row>
    <row r="1089" spans="1:3" x14ac:dyDescent="0.35">
      <c r="A1089" t="s">
        <v>5866</v>
      </c>
      <c r="B1089" t="s">
        <v>5869</v>
      </c>
      <c r="C1089" t="s">
        <v>2834</v>
      </c>
    </row>
    <row r="1090" spans="1:3" x14ac:dyDescent="0.35">
      <c r="A1090" t="s">
        <v>5870</v>
      </c>
      <c r="B1090" t="s">
        <v>5871</v>
      </c>
      <c r="C1090" t="s">
        <v>5872</v>
      </c>
    </row>
    <row r="1091" spans="1:3" x14ac:dyDescent="0.35">
      <c r="A1091" t="s">
        <v>5873</v>
      </c>
      <c r="B1091" t="s">
        <v>5874</v>
      </c>
      <c r="C1091" t="s">
        <v>5875</v>
      </c>
    </row>
    <row r="1092" spans="1:3" x14ac:dyDescent="0.35">
      <c r="A1092" t="s">
        <v>3123</v>
      </c>
      <c r="B1092" t="s">
        <v>5876</v>
      </c>
      <c r="C1092" t="s">
        <v>5877</v>
      </c>
    </row>
    <row r="1093" spans="1:3" x14ac:dyDescent="0.35">
      <c r="A1093" t="s">
        <v>3127</v>
      </c>
      <c r="B1093" t="s">
        <v>3673</v>
      </c>
      <c r="C1093" t="s">
        <v>2106</v>
      </c>
    </row>
    <row r="1094" spans="1:3" x14ac:dyDescent="0.35">
      <c r="A1094" t="s">
        <v>5878</v>
      </c>
      <c r="B1094" t="s">
        <v>5879</v>
      </c>
      <c r="C1094" t="s">
        <v>5880</v>
      </c>
    </row>
    <row r="1095" spans="1:3" x14ac:dyDescent="0.35">
      <c r="A1095" t="s">
        <v>5881</v>
      </c>
      <c r="B1095" t="s">
        <v>5882</v>
      </c>
      <c r="C1095" t="s">
        <v>3688</v>
      </c>
    </row>
    <row r="1096" spans="1:3" x14ac:dyDescent="0.35">
      <c r="A1096" t="s">
        <v>5883</v>
      </c>
      <c r="B1096" t="s">
        <v>5884</v>
      </c>
      <c r="C1096" t="s">
        <v>5885</v>
      </c>
    </row>
    <row r="1097" spans="1:3" x14ac:dyDescent="0.35">
      <c r="A1097" t="s">
        <v>2069</v>
      </c>
      <c r="B1097" t="s">
        <v>5886</v>
      </c>
      <c r="C1097" t="s">
        <v>3156</v>
      </c>
    </row>
    <row r="1098" spans="1:3" x14ac:dyDescent="0.35">
      <c r="A1098" t="s">
        <v>2073</v>
      </c>
      <c r="B1098" t="s">
        <v>5887</v>
      </c>
      <c r="C1098" t="s">
        <v>5888</v>
      </c>
    </row>
    <row r="1099" spans="1:3" x14ac:dyDescent="0.35">
      <c r="A1099" t="s">
        <v>2073</v>
      </c>
      <c r="B1099" t="s">
        <v>5889</v>
      </c>
      <c r="C1099" t="s">
        <v>510</v>
      </c>
    </row>
    <row r="1100" spans="1:3" x14ac:dyDescent="0.35">
      <c r="A1100" t="s">
        <v>2073</v>
      </c>
      <c r="B1100" t="s">
        <v>5890</v>
      </c>
      <c r="C1100" t="s">
        <v>5891</v>
      </c>
    </row>
    <row r="1101" spans="1:3" x14ac:dyDescent="0.35">
      <c r="A1101" t="s">
        <v>2073</v>
      </c>
      <c r="B1101" t="s">
        <v>5892</v>
      </c>
      <c r="C1101" t="s">
        <v>5893</v>
      </c>
    </row>
    <row r="1102" spans="1:3" x14ac:dyDescent="0.35">
      <c r="A1102" t="s">
        <v>2073</v>
      </c>
      <c r="B1102" t="s">
        <v>5894</v>
      </c>
      <c r="C1102" t="s">
        <v>5895</v>
      </c>
    </row>
    <row r="1103" spans="1:3" x14ac:dyDescent="0.35">
      <c r="A1103" t="s">
        <v>2073</v>
      </c>
      <c r="B1103" t="s">
        <v>5896</v>
      </c>
      <c r="C1103" t="s">
        <v>697</v>
      </c>
    </row>
    <row r="1104" spans="1:3" x14ac:dyDescent="0.35">
      <c r="A1104" t="s">
        <v>2073</v>
      </c>
      <c r="B1104" t="s">
        <v>5897</v>
      </c>
      <c r="C1104" t="s">
        <v>5898</v>
      </c>
    </row>
    <row r="1105" spans="1:3" x14ac:dyDescent="0.35">
      <c r="A1105" t="s">
        <v>2073</v>
      </c>
      <c r="B1105" t="s">
        <v>5899</v>
      </c>
      <c r="C1105" t="s">
        <v>5900</v>
      </c>
    </row>
    <row r="1106" spans="1:3" x14ac:dyDescent="0.35">
      <c r="A1106" t="s">
        <v>2073</v>
      </c>
      <c r="B1106" t="s">
        <v>5901</v>
      </c>
      <c r="C1106" t="s">
        <v>2916</v>
      </c>
    </row>
    <row r="1107" spans="1:3" x14ac:dyDescent="0.35">
      <c r="A1107" t="s">
        <v>2073</v>
      </c>
      <c r="B1107" t="s">
        <v>5902</v>
      </c>
      <c r="C1107" t="s">
        <v>5903</v>
      </c>
    </row>
    <row r="1108" spans="1:3" x14ac:dyDescent="0.35">
      <c r="A1108" t="s">
        <v>5904</v>
      </c>
      <c r="B1108" t="s">
        <v>5905</v>
      </c>
      <c r="C1108" t="s">
        <v>5906</v>
      </c>
    </row>
    <row r="1109" spans="1:3" x14ac:dyDescent="0.35">
      <c r="A1109" t="s">
        <v>2081</v>
      </c>
      <c r="B1109" t="s">
        <v>5907</v>
      </c>
      <c r="C1109" t="s">
        <v>5908</v>
      </c>
    </row>
    <row r="1110" spans="1:3" x14ac:dyDescent="0.35">
      <c r="A1110" t="s">
        <v>2089</v>
      </c>
      <c r="B1110" t="s">
        <v>5909</v>
      </c>
      <c r="C1110" t="s">
        <v>3720</v>
      </c>
    </row>
    <row r="1111" spans="1:3" x14ac:dyDescent="0.35">
      <c r="A1111" t="s">
        <v>2093</v>
      </c>
      <c r="B1111" t="s">
        <v>5910</v>
      </c>
      <c r="C1111" t="s">
        <v>5911</v>
      </c>
    </row>
    <row r="1112" spans="1:3" x14ac:dyDescent="0.35">
      <c r="A1112" t="s">
        <v>5912</v>
      </c>
      <c r="B1112" t="s">
        <v>5913</v>
      </c>
      <c r="C1112" t="s">
        <v>4915</v>
      </c>
    </row>
    <row r="1113" spans="1:3" x14ac:dyDescent="0.35">
      <c r="A1113" t="s">
        <v>2097</v>
      </c>
      <c r="B1113" t="s">
        <v>5914</v>
      </c>
      <c r="C1113" t="s">
        <v>5915</v>
      </c>
    </row>
    <row r="1114" spans="1:3" x14ac:dyDescent="0.35">
      <c r="A1114" t="s">
        <v>5916</v>
      </c>
      <c r="B1114" t="s">
        <v>5917</v>
      </c>
      <c r="C1114" t="s">
        <v>5918</v>
      </c>
    </row>
    <row r="1115" spans="1:3" x14ac:dyDescent="0.35">
      <c r="A1115" t="s">
        <v>5919</v>
      </c>
      <c r="B1115" t="s">
        <v>5920</v>
      </c>
      <c r="C1115" t="s">
        <v>5921</v>
      </c>
    </row>
    <row r="1116" spans="1:3" x14ac:dyDescent="0.35">
      <c r="A1116" t="s">
        <v>2107</v>
      </c>
      <c r="B1116" t="s">
        <v>5922</v>
      </c>
      <c r="C1116" t="s">
        <v>2735</v>
      </c>
    </row>
    <row r="1117" spans="1:3" x14ac:dyDescent="0.35">
      <c r="A1117" t="s">
        <v>5923</v>
      </c>
      <c r="B1117" t="s">
        <v>5924</v>
      </c>
      <c r="C1117" t="s">
        <v>4878</v>
      </c>
    </row>
    <row r="1118" spans="1:3" x14ac:dyDescent="0.35">
      <c r="A1118" t="s">
        <v>2111</v>
      </c>
      <c r="B1118" t="s">
        <v>5925</v>
      </c>
      <c r="C1118" t="s">
        <v>5926</v>
      </c>
    </row>
    <row r="1119" spans="1:3" x14ac:dyDescent="0.35">
      <c r="A1119" t="s">
        <v>5927</v>
      </c>
      <c r="B1119" t="s">
        <v>5928</v>
      </c>
      <c r="C1119" t="s">
        <v>5834</v>
      </c>
    </row>
    <row r="1120" spans="1:3" x14ac:dyDescent="0.35">
      <c r="A1120" t="s">
        <v>5929</v>
      </c>
      <c r="B1120" t="s">
        <v>5930</v>
      </c>
      <c r="C1120" t="s">
        <v>4132</v>
      </c>
    </row>
    <row r="1121" spans="1:3" x14ac:dyDescent="0.35">
      <c r="A1121" t="s">
        <v>5931</v>
      </c>
      <c r="B1121" t="s">
        <v>5932</v>
      </c>
      <c r="C1121" t="s">
        <v>2521</v>
      </c>
    </row>
    <row r="1122" spans="1:3" x14ac:dyDescent="0.35">
      <c r="A1122" t="s">
        <v>5931</v>
      </c>
      <c r="B1122" t="s">
        <v>5933</v>
      </c>
      <c r="C1122" t="s">
        <v>5934</v>
      </c>
    </row>
    <row r="1123" spans="1:3" x14ac:dyDescent="0.35">
      <c r="A1123" t="s">
        <v>5935</v>
      </c>
      <c r="B1123" t="s">
        <v>5936</v>
      </c>
      <c r="C1123" t="s">
        <v>5937</v>
      </c>
    </row>
    <row r="1124" spans="1:3" x14ac:dyDescent="0.35">
      <c r="A1124" t="s">
        <v>5938</v>
      </c>
      <c r="B1124" t="s">
        <v>5939</v>
      </c>
      <c r="C1124" t="s">
        <v>5940</v>
      </c>
    </row>
    <row r="1125" spans="1:3" x14ac:dyDescent="0.35">
      <c r="A1125" t="s">
        <v>5941</v>
      </c>
      <c r="B1125" t="s">
        <v>5942</v>
      </c>
      <c r="C1125" t="s">
        <v>5943</v>
      </c>
    </row>
    <row r="1126" spans="1:3" x14ac:dyDescent="0.35">
      <c r="A1126" t="s">
        <v>5944</v>
      </c>
      <c r="B1126" t="s">
        <v>5945</v>
      </c>
      <c r="C1126" t="s">
        <v>5946</v>
      </c>
    </row>
    <row r="1127" spans="1:3" x14ac:dyDescent="0.35">
      <c r="A1127" t="s">
        <v>2120</v>
      </c>
      <c r="B1127" t="s">
        <v>5947</v>
      </c>
      <c r="C1127" t="s">
        <v>5948</v>
      </c>
    </row>
    <row r="1128" spans="1:3" x14ac:dyDescent="0.35">
      <c r="A1128" t="s">
        <v>2128</v>
      </c>
      <c r="B1128" t="s">
        <v>5949</v>
      </c>
      <c r="C1128" t="s">
        <v>5950</v>
      </c>
    </row>
    <row r="1129" spans="1:3" x14ac:dyDescent="0.35">
      <c r="A1129" t="s">
        <v>5951</v>
      </c>
      <c r="B1129" t="s">
        <v>5952</v>
      </c>
      <c r="C1129" t="s">
        <v>2968</v>
      </c>
    </row>
    <row r="1130" spans="1:3" x14ac:dyDescent="0.35">
      <c r="A1130" t="s">
        <v>5953</v>
      </c>
      <c r="B1130" t="s">
        <v>5954</v>
      </c>
      <c r="C1130" t="s">
        <v>3366</v>
      </c>
    </row>
    <row r="1131" spans="1:3" x14ac:dyDescent="0.35">
      <c r="A1131" t="s">
        <v>5955</v>
      </c>
      <c r="B1131" t="s">
        <v>5956</v>
      </c>
      <c r="C1131" t="s">
        <v>5957</v>
      </c>
    </row>
    <row r="1132" spans="1:3" x14ac:dyDescent="0.35">
      <c r="A1132" t="s">
        <v>5958</v>
      </c>
      <c r="B1132" t="s">
        <v>5959</v>
      </c>
      <c r="C1132" t="s">
        <v>697</v>
      </c>
    </row>
    <row r="1133" spans="1:3" x14ac:dyDescent="0.35">
      <c r="A1133" t="s">
        <v>5960</v>
      </c>
      <c r="B1133" t="s">
        <v>5961</v>
      </c>
      <c r="C1133" t="s">
        <v>5962</v>
      </c>
    </row>
    <row r="1134" spans="1:3" x14ac:dyDescent="0.35">
      <c r="A1134" t="s">
        <v>5963</v>
      </c>
      <c r="B1134" t="s">
        <v>5964</v>
      </c>
      <c r="C1134" t="s">
        <v>5965</v>
      </c>
    </row>
    <row r="1135" spans="1:3" x14ac:dyDescent="0.35">
      <c r="A1135" t="s">
        <v>5966</v>
      </c>
      <c r="B1135" t="s">
        <v>5967</v>
      </c>
      <c r="C1135" t="s">
        <v>5968</v>
      </c>
    </row>
    <row r="1136" spans="1:3" x14ac:dyDescent="0.35">
      <c r="A1136" t="s">
        <v>5969</v>
      </c>
      <c r="B1136" t="s">
        <v>5970</v>
      </c>
      <c r="C1136" t="s">
        <v>5971</v>
      </c>
    </row>
    <row r="1137" spans="1:3" x14ac:dyDescent="0.35">
      <c r="A1137" t="s">
        <v>5972</v>
      </c>
      <c r="B1137" t="s">
        <v>5973</v>
      </c>
      <c r="C1137" t="s">
        <v>5974</v>
      </c>
    </row>
    <row r="1138" spans="1:3" x14ac:dyDescent="0.35">
      <c r="A1138" t="s">
        <v>5975</v>
      </c>
      <c r="B1138" t="s">
        <v>5976</v>
      </c>
      <c r="C1138" t="s">
        <v>5977</v>
      </c>
    </row>
    <row r="1139" spans="1:3" x14ac:dyDescent="0.35">
      <c r="A1139" t="s">
        <v>2136</v>
      </c>
      <c r="B1139" t="s">
        <v>5978</v>
      </c>
      <c r="C1139" t="s">
        <v>5979</v>
      </c>
    </row>
    <row r="1140" spans="1:3" x14ac:dyDescent="0.35">
      <c r="A1140" t="s">
        <v>2140</v>
      </c>
      <c r="B1140" t="s">
        <v>5980</v>
      </c>
      <c r="C1140" t="s">
        <v>5981</v>
      </c>
    </row>
    <row r="1141" spans="1:3" x14ac:dyDescent="0.35">
      <c r="A1141" t="s">
        <v>5982</v>
      </c>
      <c r="B1141" t="s">
        <v>5983</v>
      </c>
      <c r="C1141" t="s">
        <v>5984</v>
      </c>
    </row>
    <row r="1142" spans="1:3" x14ac:dyDescent="0.35">
      <c r="A1142" t="s">
        <v>5985</v>
      </c>
      <c r="B1142" t="s">
        <v>5986</v>
      </c>
      <c r="C1142" t="s">
        <v>795</v>
      </c>
    </row>
    <row r="1143" spans="1:3" x14ac:dyDescent="0.35">
      <c r="A1143" t="s">
        <v>3153</v>
      </c>
      <c r="B1143" t="s">
        <v>5987</v>
      </c>
      <c r="C1143" t="s">
        <v>3366</v>
      </c>
    </row>
    <row r="1144" spans="1:3" x14ac:dyDescent="0.35">
      <c r="A1144" t="s">
        <v>5988</v>
      </c>
      <c r="B1144" t="s">
        <v>5989</v>
      </c>
      <c r="C1144" t="s">
        <v>2656</v>
      </c>
    </row>
    <row r="1145" spans="1:3" x14ac:dyDescent="0.35">
      <c r="A1145" t="s">
        <v>5990</v>
      </c>
      <c r="B1145" t="s">
        <v>5991</v>
      </c>
      <c r="C1145" t="s">
        <v>5992</v>
      </c>
    </row>
    <row r="1146" spans="1:3" x14ac:dyDescent="0.35">
      <c r="A1146" t="s">
        <v>5993</v>
      </c>
      <c r="B1146" t="s">
        <v>5994</v>
      </c>
      <c r="C1146" t="s">
        <v>4686</v>
      </c>
    </row>
    <row r="1147" spans="1:3" x14ac:dyDescent="0.35">
      <c r="A1147" t="s">
        <v>5995</v>
      </c>
      <c r="B1147" t="s">
        <v>5996</v>
      </c>
      <c r="C1147" t="s">
        <v>5997</v>
      </c>
    </row>
    <row r="1148" spans="1:3" x14ac:dyDescent="0.35">
      <c r="A1148" t="s">
        <v>5998</v>
      </c>
      <c r="B1148" t="s">
        <v>5999</v>
      </c>
      <c r="C1148" t="s">
        <v>6000</v>
      </c>
    </row>
    <row r="1149" spans="1:3" x14ac:dyDescent="0.35">
      <c r="A1149" t="s">
        <v>6001</v>
      </c>
      <c r="B1149" t="s">
        <v>6002</v>
      </c>
      <c r="C1149" t="s">
        <v>6003</v>
      </c>
    </row>
    <row r="1150" spans="1:3" x14ac:dyDescent="0.35">
      <c r="A1150" t="s">
        <v>2155</v>
      </c>
      <c r="B1150" t="s">
        <v>6004</v>
      </c>
      <c r="C1150" t="s">
        <v>6005</v>
      </c>
    </row>
    <row r="1151" spans="1:3" x14ac:dyDescent="0.35">
      <c r="A1151" t="s">
        <v>395</v>
      </c>
      <c r="B1151" t="s">
        <v>6006</v>
      </c>
      <c r="C1151" t="s">
        <v>6007</v>
      </c>
    </row>
    <row r="1152" spans="1:3" x14ac:dyDescent="0.35">
      <c r="A1152" t="s">
        <v>6008</v>
      </c>
      <c r="B1152" t="s">
        <v>6009</v>
      </c>
      <c r="C1152" t="s">
        <v>3683</v>
      </c>
    </row>
    <row r="1153" spans="1:3" x14ac:dyDescent="0.35">
      <c r="A1153" t="s">
        <v>6010</v>
      </c>
      <c r="B1153" t="s">
        <v>6011</v>
      </c>
      <c r="C1153" t="s">
        <v>3366</v>
      </c>
    </row>
    <row r="1154" spans="1:3" x14ac:dyDescent="0.35">
      <c r="A1154" t="s">
        <v>3160</v>
      </c>
      <c r="B1154" t="s">
        <v>6012</v>
      </c>
      <c r="C1154" t="s">
        <v>6013</v>
      </c>
    </row>
    <row r="1155" spans="1:3" x14ac:dyDescent="0.35">
      <c r="A1155" t="s">
        <v>3160</v>
      </c>
      <c r="B1155" t="s">
        <v>6014</v>
      </c>
      <c r="C1155" t="s">
        <v>2735</v>
      </c>
    </row>
    <row r="1156" spans="1:3" x14ac:dyDescent="0.35">
      <c r="A1156" t="s">
        <v>3160</v>
      </c>
      <c r="B1156" t="s">
        <v>6014</v>
      </c>
      <c r="C1156" t="s">
        <v>2735</v>
      </c>
    </row>
    <row r="1157" spans="1:3" x14ac:dyDescent="0.35">
      <c r="A1157" t="s">
        <v>6015</v>
      </c>
      <c r="B1157" t="s">
        <v>6016</v>
      </c>
      <c r="C1157" t="s">
        <v>6017</v>
      </c>
    </row>
    <row r="1158" spans="1:3" x14ac:dyDescent="0.35">
      <c r="A1158" t="s">
        <v>6018</v>
      </c>
      <c r="B1158" t="s">
        <v>6019</v>
      </c>
      <c r="C1158" t="s">
        <v>6020</v>
      </c>
    </row>
    <row r="1159" spans="1:3" x14ac:dyDescent="0.35">
      <c r="A1159" t="s">
        <v>6018</v>
      </c>
      <c r="B1159" t="s">
        <v>6021</v>
      </c>
      <c r="C1159" t="s">
        <v>6022</v>
      </c>
    </row>
    <row r="1160" spans="1:3" x14ac:dyDescent="0.35">
      <c r="A1160" t="s">
        <v>6018</v>
      </c>
      <c r="B1160" t="s">
        <v>6023</v>
      </c>
      <c r="C1160" t="s">
        <v>6024</v>
      </c>
    </row>
    <row r="1161" spans="1:3" x14ac:dyDescent="0.35">
      <c r="A1161" t="s">
        <v>6018</v>
      </c>
      <c r="B1161" t="s">
        <v>6025</v>
      </c>
      <c r="C1161" t="s">
        <v>6026</v>
      </c>
    </row>
    <row r="1162" spans="1:3" x14ac:dyDescent="0.35">
      <c r="A1162" t="s">
        <v>6018</v>
      </c>
      <c r="B1162" t="s">
        <v>6027</v>
      </c>
      <c r="C1162" t="s">
        <v>6028</v>
      </c>
    </row>
    <row r="1163" spans="1:3" x14ac:dyDescent="0.35">
      <c r="A1163" t="s">
        <v>6018</v>
      </c>
      <c r="B1163" t="s">
        <v>6029</v>
      </c>
      <c r="C1163" t="s">
        <v>6030</v>
      </c>
    </row>
    <row r="1164" spans="1:3" x14ac:dyDescent="0.35">
      <c r="A1164" t="s">
        <v>6018</v>
      </c>
      <c r="B1164" t="s">
        <v>6031</v>
      </c>
      <c r="C1164" t="s">
        <v>4875</v>
      </c>
    </row>
    <row r="1165" spans="1:3" x14ac:dyDescent="0.35">
      <c r="A1165" t="s">
        <v>6018</v>
      </c>
      <c r="B1165" t="s">
        <v>6032</v>
      </c>
      <c r="C1165" t="s">
        <v>6030</v>
      </c>
    </row>
    <row r="1166" spans="1:3" x14ac:dyDescent="0.35">
      <c r="A1166" t="s">
        <v>6018</v>
      </c>
      <c r="B1166" t="s">
        <v>6033</v>
      </c>
      <c r="C1166" t="s">
        <v>4890</v>
      </c>
    </row>
    <row r="1167" spans="1:3" x14ac:dyDescent="0.35">
      <c r="A1167" t="s">
        <v>6018</v>
      </c>
      <c r="B1167" t="s">
        <v>6034</v>
      </c>
      <c r="C1167" t="s">
        <v>4538</v>
      </c>
    </row>
    <row r="1168" spans="1:3" x14ac:dyDescent="0.35">
      <c r="A1168" t="s">
        <v>6018</v>
      </c>
      <c r="B1168" t="s">
        <v>6035</v>
      </c>
      <c r="C1168" t="s">
        <v>2834</v>
      </c>
    </row>
    <row r="1169" spans="1:3" x14ac:dyDescent="0.35">
      <c r="A1169" t="s">
        <v>6018</v>
      </c>
      <c r="B1169" t="s">
        <v>6036</v>
      </c>
      <c r="C1169" t="s">
        <v>6037</v>
      </c>
    </row>
    <row r="1170" spans="1:3" x14ac:dyDescent="0.35">
      <c r="A1170" t="s">
        <v>6018</v>
      </c>
      <c r="B1170" t="s">
        <v>6038</v>
      </c>
      <c r="C1170" t="s">
        <v>6039</v>
      </c>
    </row>
    <row r="1171" spans="1:3" x14ac:dyDescent="0.35">
      <c r="A1171" t="s">
        <v>6018</v>
      </c>
      <c r="B1171" t="s">
        <v>6040</v>
      </c>
      <c r="C1171" t="s">
        <v>2521</v>
      </c>
    </row>
    <row r="1172" spans="1:3" x14ac:dyDescent="0.35">
      <c r="A1172" t="s">
        <v>6041</v>
      </c>
      <c r="B1172" t="s">
        <v>6042</v>
      </c>
      <c r="C1172" t="s">
        <v>3227</v>
      </c>
    </row>
    <row r="1173" spans="1:3" x14ac:dyDescent="0.35">
      <c r="A1173" t="s">
        <v>6043</v>
      </c>
      <c r="B1173" t="s">
        <v>6044</v>
      </c>
      <c r="C1173" t="s">
        <v>6045</v>
      </c>
    </row>
    <row r="1174" spans="1:3" x14ac:dyDescent="0.35">
      <c r="A1174" t="s">
        <v>6046</v>
      </c>
      <c r="B1174" t="s">
        <v>6047</v>
      </c>
      <c r="C1174" t="s">
        <v>6048</v>
      </c>
    </row>
    <row r="1175" spans="1:3" x14ac:dyDescent="0.35">
      <c r="A1175" t="s">
        <v>6049</v>
      </c>
      <c r="B1175" t="s">
        <v>6050</v>
      </c>
      <c r="C1175" t="s">
        <v>6051</v>
      </c>
    </row>
    <row r="1176" spans="1:3" x14ac:dyDescent="0.35">
      <c r="A1176" t="s">
        <v>6052</v>
      </c>
      <c r="B1176" t="s">
        <v>6053</v>
      </c>
      <c r="C1176" t="s">
        <v>2656</v>
      </c>
    </row>
    <row r="1177" spans="1:3" x14ac:dyDescent="0.35">
      <c r="A1177" t="s">
        <v>6054</v>
      </c>
      <c r="B1177" t="s">
        <v>6055</v>
      </c>
      <c r="C1177" t="s">
        <v>6056</v>
      </c>
    </row>
    <row r="1178" spans="1:3" x14ac:dyDescent="0.35">
      <c r="A1178" t="s">
        <v>6057</v>
      </c>
      <c r="B1178" t="s">
        <v>6058</v>
      </c>
      <c r="C1178" t="s">
        <v>6059</v>
      </c>
    </row>
    <row r="1179" spans="1:3" x14ac:dyDescent="0.35">
      <c r="A1179" t="s">
        <v>6060</v>
      </c>
      <c r="B1179" t="s">
        <v>6061</v>
      </c>
      <c r="C1179" t="s">
        <v>6062</v>
      </c>
    </row>
    <row r="1180" spans="1:3" x14ac:dyDescent="0.35">
      <c r="A1180" t="s">
        <v>3163</v>
      </c>
      <c r="B1180" t="s">
        <v>6063</v>
      </c>
      <c r="C1180" t="s">
        <v>3903</v>
      </c>
    </row>
    <row r="1181" spans="1:3" x14ac:dyDescent="0.35">
      <c r="A1181" t="s">
        <v>6064</v>
      </c>
      <c r="B1181" t="s">
        <v>6065</v>
      </c>
      <c r="C1181" t="s">
        <v>5175</v>
      </c>
    </row>
    <row r="1182" spans="1:3" x14ac:dyDescent="0.35">
      <c r="A1182" t="s">
        <v>6066</v>
      </c>
      <c r="B1182" t="s">
        <v>6067</v>
      </c>
      <c r="C1182" t="s">
        <v>6068</v>
      </c>
    </row>
    <row r="1183" spans="1:3" x14ac:dyDescent="0.35">
      <c r="A1183" t="s">
        <v>6069</v>
      </c>
      <c r="B1183" t="s">
        <v>6070</v>
      </c>
      <c r="C1183" t="s">
        <v>6071</v>
      </c>
    </row>
    <row r="1184" spans="1:3" x14ac:dyDescent="0.35">
      <c r="A1184" t="s">
        <v>6072</v>
      </c>
      <c r="B1184" t="s">
        <v>6073</v>
      </c>
      <c r="C1184" t="s">
        <v>6074</v>
      </c>
    </row>
    <row r="1185" spans="1:3" x14ac:dyDescent="0.35">
      <c r="A1185" t="s">
        <v>6075</v>
      </c>
      <c r="B1185" t="s">
        <v>6076</v>
      </c>
      <c r="C1185" t="s">
        <v>6077</v>
      </c>
    </row>
    <row r="1186" spans="1:3" x14ac:dyDescent="0.35">
      <c r="A1186" t="s">
        <v>6078</v>
      </c>
      <c r="B1186" t="s">
        <v>6079</v>
      </c>
      <c r="C1186" t="s">
        <v>6080</v>
      </c>
    </row>
    <row r="1187" spans="1:3" x14ac:dyDescent="0.35">
      <c r="A1187" t="s">
        <v>6081</v>
      </c>
      <c r="B1187" t="s">
        <v>6082</v>
      </c>
      <c r="C1187" t="s">
        <v>6083</v>
      </c>
    </row>
    <row r="1188" spans="1:3" x14ac:dyDescent="0.35">
      <c r="A1188" t="s">
        <v>6084</v>
      </c>
      <c r="B1188" t="s">
        <v>6085</v>
      </c>
      <c r="C1188" t="s">
        <v>3720</v>
      </c>
    </row>
    <row r="1189" spans="1:3" x14ac:dyDescent="0.35">
      <c r="A1189" t="s">
        <v>6086</v>
      </c>
      <c r="B1189" t="s">
        <v>6087</v>
      </c>
      <c r="C1189" t="s">
        <v>6088</v>
      </c>
    </row>
    <row r="1190" spans="1:3" x14ac:dyDescent="0.35">
      <c r="A1190" t="s">
        <v>6089</v>
      </c>
      <c r="B1190" t="s">
        <v>6090</v>
      </c>
      <c r="C1190" t="s">
        <v>3589</v>
      </c>
    </row>
    <row r="1191" spans="1:3" x14ac:dyDescent="0.35">
      <c r="A1191" t="s">
        <v>6091</v>
      </c>
      <c r="B1191" t="s">
        <v>6092</v>
      </c>
      <c r="C1191" t="s">
        <v>6093</v>
      </c>
    </row>
    <row r="1192" spans="1:3" x14ac:dyDescent="0.35">
      <c r="A1192" t="s">
        <v>2170</v>
      </c>
      <c r="B1192" t="s">
        <v>6094</v>
      </c>
      <c r="C1192" t="s">
        <v>6095</v>
      </c>
    </row>
    <row r="1193" spans="1:3" x14ac:dyDescent="0.35">
      <c r="A1193" t="s">
        <v>3165</v>
      </c>
      <c r="B1193" t="s">
        <v>6096</v>
      </c>
      <c r="C1193" t="s">
        <v>6097</v>
      </c>
    </row>
    <row r="1194" spans="1:3" x14ac:dyDescent="0.35">
      <c r="A1194" t="s">
        <v>3165</v>
      </c>
      <c r="B1194" t="s">
        <v>6098</v>
      </c>
      <c r="C1194" t="s">
        <v>4056</v>
      </c>
    </row>
    <row r="1195" spans="1:3" x14ac:dyDescent="0.35">
      <c r="A1195" t="s">
        <v>3165</v>
      </c>
      <c r="B1195" t="s">
        <v>6099</v>
      </c>
      <c r="C1195" t="s">
        <v>3265</v>
      </c>
    </row>
    <row r="1196" spans="1:3" x14ac:dyDescent="0.35">
      <c r="A1196" t="s">
        <v>2174</v>
      </c>
      <c r="B1196" t="s">
        <v>6100</v>
      </c>
      <c r="C1196" t="s">
        <v>4911</v>
      </c>
    </row>
    <row r="1197" spans="1:3" x14ac:dyDescent="0.35">
      <c r="A1197" t="s">
        <v>6101</v>
      </c>
      <c r="B1197" t="s">
        <v>6102</v>
      </c>
      <c r="C1197" t="s">
        <v>6103</v>
      </c>
    </row>
    <row r="1198" spans="1:3" x14ac:dyDescent="0.35">
      <c r="A1198" t="s">
        <v>6104</v>
      </c>
      <c r="B1198" t="s">
        <v>6105</v>
      </c>
      <c r="C1198" t="s">
        <v>6106</v>
      </c>
    </row>
    <row r="1199" spans="1:3" x14ac:dyDescent="0.35">
      <c r="A1199" t="s">
        <v>2178</v>
      </c>
      <c r="B1199" t="s">
        <v>6107</v>
      </c>
      <c r="C1199" t="s">
        <v>3724</v>
      </c>
    </row>
    <row r="1200" spans="1:3" x14ac:dyDescent="0.35">
      <c r="A1200" t="s">
        <v>6108</v>
      </c>
      <c r="B1200" t="s">
        <v>6109</v>
      </c>
      <c r="C1200" t="s">
        <v>6110</v>
      </c>
    </row>
    <row r="1201" spans="1:3" x14ac:dyDescent="0.35">
      <c r="A1201" t="s">
        <v>6111</v>
      </c>
      <c r="B1201" t="s">
        <v>6112</v>
      </c>
      <c r="C1201" t="s">
        <v>6113</v>
      </c>
    </row>
    <row r="1202" spans="1:3" x14ac:dyDescent="0.35">
      <c r="A1202" t="s">
        <v>6114</v>
      </c>
      <c r="B1202" t="s">
        <v>6115</v>
      </c>
      <c r="C1202" t="s">
        <v>6116</v>
      </c>
    </row>
    <row r="1203" spans="1:3" x14ac:dyDescent="0.35">
      <c r="A1203" t="s">
        <v>6117</v>
      </c>
      <c r="B1203" t="s">
        <v>6118</v>
      </c>
      <c r="C1203" t="s">
        <v>6119</v>
      </c>
    </row>
    <row r="1204" spans="1:3" x14ac:dyDescent="0.35">
      <c r="A1204" t="s">
        <v>6120</v>
      </c>
      <c r="B1204" t="s">
        <v>6121</v>
      </c>
      <c r="C1204" t="s">
        <v>6122</v>
      </c>
    </row>
    <row r="1205" spans="1:3" x14ac:dyDescent="0.35">
      <c r="A1205" t="s">
        <v>3168</v>
      </c>
      <c r="B1205" t="s">
        <v>6123</v>
      </c>
      <c r="C1205" t="s">
        <v>2518</v>
      </c>
    </row>
    <row r="1206" spans="1:3" x14ac:dyDescent="0.35">
      <c r="A1206" t="s">
        <v>6124</v>
      </c>
      <c r="B1206" t="s">
        <v>6125</v>
      </c>
      <c r="C1206" t="s">
        <v>6126</v>
      </c>
    </row>
    <row r="1207" spans="1:3" x14ac:dyDescent="0.35">
      <c r="A1207" t="s">
        <v>6127</v>
      </c>
      <c r="B1207" t="s">
        <v>6128</v>
      </c>
      <c r="C1207" t="s">
        <v>3597</v>
      </c>
    </row>
    <row r="1208" spans="1:3" x14ac:dyDescent="0.35">
      <c r="A1208" t="s">
        <v>6129</v>
      </c>
      <c r="B1208" t="s">
        <v>6130</v>
      </c>
      <c r="C1208" t="s">
        <v>6131</v>
      </c>
    </row>
    <row r="1209" spans="1:3" x14ac:dyDescent="0.35">
      <c r="A1209" t="s">
        <v>6132</v>
      </c>
      <c r="B1209" t="s">
        <v>6133</v>
      </c>
      <c r="C1209" t="s">
        <v>2827</v>
      </c>
    </row>
    <row r="1210" spans="1:3" x14ac:dyDescent="0.35">
      <c r="A1210" t="s">
        <v>2182</v>
      </c>
      <c r="B1210" t="s">
        <v>6134</v>
      </c>
      <c r="C1210" t="s">
        <v>2579</v>
      </c>
    </row>
    <row r="1211" spans="1:3" x14ac:dyDescent="0.35">
      <c r="A1211" t="s">
        <v>6135</v>
      </c>
      <c r="B1211" t="s">
        <v>6136</v>
      </c>
      <c r="C1211" t="s">
        <v>6137</v>
      </c>
    </row>
    <row r="1212" spans="1:3" x14ac:dyDescent="0.35">
      <c r="A1212" t="s">
        <v>2186</v>
      </c>
      <c r="B1212" t="s">
        <v>6138</v>
      </c>
      <c r="C1212" t="s">
        <v>6139</v>
      </c>
    </row>
    <row r="1213" spans="1:3" x14ac:dyDescent="0.35">
      <c r="A1213" t="s">
        <v>6140</v>
      </c>
      <c r="B1213" t="s">
        <v>6141</v>
      </c>
      <c r="C1213" t="s">
        <v>6142</v>
      </c>
    </row>
    <row r="1214" spans="1:3" x14ac:dyDescent="0.35">
      <c r="A1214" t="s">
        <v>6143</v>
      </c>
      <c r="B1214" t="s">
        <v>6144</v>
      </c>
      <c r="C1214" t="s">
        <v>6145</v>
      </c>
    </row>
    <row r="1215" spans="1:3" x14ac:dyDescent="0.35">
      <c r="A1215" t="s">
        <v>6146</v>
      </c>
      <c r="B1215" t="s">
        <v>6147</v>
      </c>
      <c r="C1215" t="s">
        <v>6148</v>
      </c>
    </row>
    <row r="1216" spans="1:3" x14ac:dyDescent="0.35">
      <c r="A1216" t="s">
        <v>6149</v>
      </c>
      <c r="B1216" t="s">
        <v>6150</v>
      </c>
      <c r="C1216" t="s">
        <v>6151</v>
      </c>
    </row>
    <row r="1217" spans="1:3" x14ac:dyDescent="0.35">
      <c r="A1217" t="s">
        <v>6152</v>
      </c>
      <c r="B1217" t="s">
        <v>6153</v>
      </c>
      <c r="C1217" t="s">
        <v>6154</v>
      </c>
    </row>
    <row r="1218" spans="1:3" x14ac:dyDescent="0.35">
      <c r="A1218" t="s">
        <v>2190</v>
      </c>
      <c r="B1218" t="s">
        <v>6155</v>
      </c>
      <c r="C1218" t="s">
        <v>6156</v>
      </c>
    </row>
    <row r="1219" spans="1:3" x14ac:dyDescent="0.35">
      <c r="A1219" t="s">
        <v>6157</v>
      </c>
      <c r="B1219" t="s">
        <v>6158</v>
      </c>
      <c r="C1219" t="s">
        <v>6159</v>
      </c>
    </row>
    <row r="1220" spans="1:3" x14ac:dyDescent="0.35">
      <c r="A1220" t="s">
        <v>6160</v>
      </c>
      <c r="B1220" t="s">
        <v>6161</v>
      </c>
      <c r="C1220" t="s">
        <v>6162</v>
      </c>
    </row>
    <row r="1221" spans="1:3" x14ac:dyDescent="0.35">
      <c r="A1221" t="s">
        <v>6163</v>
      </c>
      <c r="B1221" t="s">
        <v>6164</v>
      </c>
      <c r="C1221" t="s">
        <v>6165</v>
      </c>
    </row>
    <row r="1222" spans="1:3" x14ac:dyDescent="0.35">
      <c r="A1222" t="s">
        <v>406</v>
      </c>
      <c r="B1222" t="s">
        <v>6166</v>
      </c>
      <c r="C1222" t="s">
        <v>6167</v>
      </c>
    </row>
    <row r="1223" spans="1:3" x14ac:dyDescent="0.35">
      <c r="A1223" t="s">
        <v>6168</v>
      </c>
      <c r="B1223" t="s">
        <v>6169</v>
      </c>
      <c r="C1223" t="s">
        <v>6170</v>
      </c>
    </row>
    <row r="1224" spans="1:3" x14ac:dyDescent="0.35">
      <c r="A1224" t="s">
        <v>6171</v>
      </c>
      <c r="B1224" t="s">
        <v>6172</v>
      </c>
      <c r="C1224" t="s">
        <v>6173</v>
      </c>
    </row>
    <row r="1225" spans="1:3" x14ac:dyDescent="0.35">
      <c r="A1225" t="s">
        <v>6174</v>
      </c>
      <c r="B1225" t="s">
        <v>6175</v>
      </c>
      <c r="C1225" t="s">
        <v>6176</v>
      </c>
    </row>
    <row r="1226" spans="1:3" x14ac:dyDescent="0.35">
      <c r="A1226" t="s">
        <v>6177</v>
      </c>
      <c r="B1226" t="s">
        <v>6178</v>
      </c>
      <c r="C1226" t="s">
        <v>6179</v>
      </c>
    </row>
    <row r="1227" spans="1:3" x14ac:dyDescent="0.35">
      <c r="A1227" t="s">
        <v>2202</v>
      </c>
      <c r="B1227" t="s">
        <v>6180</v>
      </c>
      <c r="C1227" t="s">
        <v>6181</v>
      </c>
    </row>
    <row r="1228" spans="1:3" x14ac:dyDescent="0.35">
      <c r="A1228" t="s">
        <v>2206</v>
      </c>
      <c r="B1228" t="s">
        <v>6182</v>
      </c>
      <c r="C1228" t="s">
        <v>6183</v>
      </c>
    </row>
    <row r="1229" spans="1:3" x14ac:dyDescent="0.35">
      <c r="A1229" t="s">
        <v>6184</v>
      </c>
      <c r="B1229" t="s">
        <v>6185</v>
      </c>
      <c r="C1229" t="s">
        <v>6186</v>
      </c>
    </row>
    <row r="1230" spans="1:3" x14ac:dyDescent="0.35">
      <c r="A1230" t="s">
        <v>6187</v>
      </c>
      <c r="B1230" t="s">
        <v>3522</v>
      </c>
      <c r="C1230" t="s">
        <v>3265</v>
      </c>
    </row>
    <row r="1231" spans="1:3" x14ac:dyDescent="0.35">
      <c r="A1231" t="s">
        <v>2210</v>
      </c>
      <c r="B1231" t="s">
        <v>6188</v>
      </c>
      <c r="C1231" t="s">
        <v>6189</v>
      </c>
    </row>
    <row r="1232" spans="1:3" x14ac:dyDescent="0.35">
      <c r="A1232" t="s">
        <v>6190</v>
      </c>
      <c r="B1232" t="s">
        <v>6191</v>
      </c>
      <c r="C1232" t="s">
        <v>6192</v>
      </c>
    </row>
    <row r="1233" spans="1:3" x14ac:dyDescent="0.35">
      <c r="A1233" t="s">
        <v>2214</v>
      </c>
      <c r="B1233" t="s">
        <v>6193</v>
      </c>
      <c r="C1233" t="s">
        <v>6194</v>
      </c>
    </row>
    <row r="1234" spans="1:3" x14ac:dyDescent="0.35">
      <c r="A1234" t="s">
        <v>6195</v>
      </c>
      <c r="B1234" t="s">
        <v>6196</v>
      </c>
      <c r="C1234" t="s">
        <v>6197</v>
      </c>
    </row>
    <row r="1235" spans="1:3" x14ac:dyDescent="0.35">
      <c r="A1235" t="s">
        <v>3191</v>
      </c>
      <c r="B1235" t="s">
        <v>6198</v>
      </c>
      <c r="C1235" t="s">
        <v>6199</v>
      </c>
    </row>
    <row r="1236" spans="1:3" x14ac:dyDescent="0.35">
      <c r="A1236" t="s">
        <v>2218</v>
      </c>
      <c r="B1236" t="s">
        <v>6200</v>
      </c>
      <c r="C1236" t="s">
        <v>6201</v>
      </c>
    </row>
    <row r="1237" spans="1:3" x14ac:dyDescent="0.35">
      <c r="A1237" t="s">
        <v>2222</v>
      </c>
      <c r="B1237" t="s">
        <v>6202</v>
      </c>
      <c r="C1237" t="s">
        <v>6203</v>
      </c>
    </row>
    <row r="1238" spans="1:3" x14ac:dyDescent="0.35">
      <c r="A1238" t="s">
        <v>2226</v>
      </c>
      <c r="B1238" t="s">
        <v>6204</v>
      </c>
      <c r="C1238" t="s">
        <v>5292</v>
      </c>
    </row>
    <row r="1239" spans="1:3" x14ac:dyDescent="0.35">
      <c r="A1239" t="s">
        <v>2230</v>
      </c>
      <c r="B1239" t="s">
        <v>6205</v>
      </c>
      <c r="C1239" t="s">
        <v>6206</v>
      </c>
    </row>
    <row r="1240" spans="1:3" x14ac:dyDescent="0.35">
      <c r="A1240" t="s">
        <v>6207</v>
      </c>
      <c r="B1240" t="s">
        <v>6208</v>
      </c>
      <c r="C1240" t="s">
        <v>3518</v>
      </c>
    </row>
    <row r="1241" spans="1:3" x14ac:dyDescent="0.35">
      <c r="A1241" t="s">
        <v>6209</v>
      </c>
      <c r="B1241" t="s">
        <v>6210</v>
      </c>
      <c r="C1241" t="s">
        <v>6211</v>
      </c>
    </row>
    <row r="1242" spans="1:3" x14ac:dyDescent="0.35">
      <c r="A1242" t="s">
        <v>6212</v>
      </c>
      <c r="B1242" t="s">
        <v>6213</v>
      </c>
      <c r="C1242" t="s">
        <v>6214</v>
      </c>
    </row>
    <row r="1243" spans="1:3" x14ac:dyDescent="0.35">
      <c r="A1243" t="s">
        <v>6215</v>
      </c>
      <c r="B1243" t="s">
        <v>6216</v>
      </c>
      <c r="C1243" t="s">
        <v>6217</v>
      </c>
    </row>
    <row r="1244" spans="1:3" x14ac:dyDescent="0.35">
      <c r="A1244" t="s">
        <v>6218</v>
      </c>
      <c r="B1244" t="s">
        <v>6219</v>
      </c>
      <c r="C1244" t="s">
        <v>6220</v>
      </c>
    </row>
    <row r="1245" spans="1:3" x14ac:dyDescent="0.35">
      <c r="A1245" t="s">
        <v>2238</v>
      </c>
      <c r="B1245" t="s">
        <v>6221</v>
      </c>
      <c r="C1245" t="s">
        <v>6222</v>
      </c>
    </row>
    <row r="1246" spans="1:3" x14ac:dyDescent="0.35">
      <c r="A1246" t="s">
        <v>6223</v>
      </c>
      <c r="B1246" t="s">
        <v>6224</v>
      </c>
      <c r="C1246" t="s">
        <v>697</v>
      </c>
    </row>
    <row r="1247" spans="1:3" x14ac:dyDescent="0.35">
      <c r="A1247" t="s">
        <v>6223</v>
      </c>
      <c r="B1247" t="s">
        <v>2968</v>
      </c>
      <c r="C1247" t="s">
        <v>3724</v>
      </c>
    </row>
    <row r="1248" spans="1:3" x14ac:dyDescent="0.35">
      <c r="A1248" t="s">
        <v>3199</v>
      </c>
      <c r="B1248" t="s">
        <v>6225</v>
      </c>
      <c r="C1248" t="s">
        <v>3597</v>
      </c>
    </row>
    <row r="1249" spans="1:3" x14ac:dyDescent="0.35">
      <c r="A1249" t="s">
        <v>6226</v>
      </c>
      <c r="B1249" t="s">
        <v>6227</v>
      </c>
      <c r="C1249" t="s">
        <v>6228</v>
      </c>
    </row>
    <row r="1250" spans="1:3" x14ac:dyDescent="0.35">
      <c r="A1250" t="s">
        <v>2250</v>
      </c>
      <c r="B1250" t="s">
        <v>6229</v>
      </c>
      <c r="C1250" t="s">
        <v>6230</v>
      </c>
    </row>
    <row r="1251" spans="1:3" x14ac:dyDescent="0.35">
      <c r="A1251" t="s">
        <v>3201</v>
      </c>
      <c r="B1251" t="s">
        <v>6231</v>
      </c>
      <c r="C1251" t="s">
        <v>6232</v>
      </c>
    </row>
    <row r="1252" spans="1:3" x14ac:dyDescent="0.35">
      <c r="A1252" t="s">
        <v>2254</v>
      </c>
      <c r="B1252" t="s">
        <v>6233</v>
      </c>
      <c r="C1252" t="s">
        <v>6234</v>
      </c>
    </row>
    <row r="1253" spans="1:3" x14ac:dyDescent="0.35">
      <c r="A1253" t="s">
        <v>2258</v>
      </c>
      <c r="B1253" t="s">
        <v>6235</v>
      </c>
      <c r="C1253" t="s">
        <v>6236</v>
      </c>
    </row>
    <row r="1254" spans="1:3" x14ac:dyDescent="0.35">
      <c r="A1254" t="s">
        <v>6237</v>
      </c>
      <c r="B1254" t="s">
        <v>6238</v>
      </c>
      <c r="C1254" t="s">
        <v>6239</v>
      </c>
    </row>
    <row r="1255" spans="1:3" x14ac:dyDescent="0.35">
      <c r="A1255" t="s">
        <v>3204</v>
      </c>
      <c r="B1255" t="s">
        <v>6240</v>
      </c>
      <c r="C1255" t="s">
        <v>2590</v>
      </c>
    </row>
    <row r="1256" spans="1:3" x14ac:dyDescent="0.35">
      <c r="A1256" t="s">
        <v>3204</v>
      </c>
      <c r="B1256" t="s">
        <v>6241</v>
      </c>
      <c r="C1256" t="s">
        <v>6242</v>
      </c>
    </row>
    <row r="1257" spans="1:3" x14ac:dyDescent="0.35">
      <c r="A1257" t="s">
        <v>2262</v>
      </c>
      <c r="B1257" t="s">
        <v>6243</v>
      </c>
      <c r="C1257" t="s">
        <v>6244</v>
      </c>
    </row>
    <row r="1258" spans="1:3" x14ac:dyDescent="0.35">
      <c r="A1258" t="s">
        <v>6245</v>
      </c>
      <c r="B1258" t="s">
        <v>6246</v>
      </c>
      <c r="C1258" t="s">
        <v>6247</v>
      </c>
    </row>
    <row r="1259" spans="1:3" x14ac:dyDescent="0.35">
      <c r="A1259" t="s">
        <v>6248</v>
      </c>
      <c r="B1259" t="s">
        <v>6249</v>
      </c>
      <c r="C1259" t="s">
        <v>6250</v>
      </c>
    </row>
    <row r="1260" spans="1:3" x14ac:dyDescent="0.35">
      <c r="A1260" t="s">
        <v>2267</v>
      </c>
      <c r="B1260" t="s">
        <v>6251</v>
      </c>
      <c r="C1260" t="s">
        <v>6252</v>
      </c>
    </row>
    <row r="1261" spans="1:3" x14ac:dyDescent="0.35">
      <c r="A1261" t="s">
        <v>3209</v>
      </c>
      <c r="B1261" t="s">
        <v>6253</v>
      </c>
      <c r="C1261" t="s">
        <v>6254</v>
      </c>
    </row>
    <row r="1262" spans="1:3" x14ac:dyDescent="0.35">
      <c r="A1262" t="s">
        <v>6255</v>
      </c>
      <c r="B1262" t="s">
        <v>6256</v>
      </c>
      <c r="C1262" t="s">
        <v>6257</v>
      </c>
    </row>
    <row r="1263" spans="1:3" x14ac:dyDescent="0.35">
      <c r="A1263" t="s">
        <v>6258</v>
      </c>
      <c r="B1263" t="s">
        <v>6259</v>
      </c>
      <c r="C1263" t="s">
        <v>6260</v>
      </c>
    </row>
    <row r="1264" spans="1:3" x14ac:dyDescent="0.35">
      <c r="A1264" t="s">
        <v>2275</v>
      </c>
      <c r="B1264" t="s">
        <v>6261</v>
      </c>
      <c r="C1264" t="s">
        <v>6262</v>
      </c>
    </row>
    <row r="1265" spans="1:3" x14ac:dyDescent="0.35">
      <c r="A1265" t="s">
        <v>6263</v>
      </c>
      <c r="B1265" t="s">
        <v>6264</v>
      </c>
      <c r="C1265" t="s">
        <v>2916</v>
      </c>
    </row>
    <row r="1266" spans="1:3" x14ac:dyDescent="0.35">
      <c r="A1266" t="s">
        <v>6265</v>
      </c>
      <c r="B1266" t="s">
        <v>6266</v>
      </c>
      <c r="C1266" t="s">
        <v>6267</v>
      </c>
    </row>
    <row r="1267" spans="1:3" x14ac:dyDescent="0.35">
      <c r="A1267" t="s">
        <v>2283</v>
      </c>
      <c r="B1267" t="s">
        <v>6268</v>
      </c>
      <c r="C1267" t="s">
        <v>6269</v>
      </c>
    </row>
    <row r="1268" spans="1:3" x14ac:dyDescent="0.35">
      <c r="A1268" t="s">
        <v>6270</v>
      </c>
      <c r="B1268" t="s">
        <v>6271</v>
      </c>
      <c r="C1268" t="s">
        <v>2834</v>
      </c>
    </row>
    <row r="1269" spans="1:3" x14ac:dyDescent="0.35">
      <c r="A1269" t="s">
        <v>6272</v>
      </c>
      <c r="B1269" t="s">
        <v>6273</v>
      </c>
      <c r="C1269" t="s">
        <v>6274</v>
      </c>
    </row>
    <row r="1270" spans="1:3" x14ac:dyDescent="0.35">
      <c r="A1270" t="s">
        <v>2287</v>
      </c>
      <c r="B1270" t="s">
        <v>6275</v>
      </c>
      <c r="C1270" t="s">
        <v>6276</v>
      </c>
    </row>
    <row r="1271" spans="1:3" x14ac:dyDescent="0.35">
      <c r="A1271" t="s">
        <v>6277</v>
      </c>
      <c r="B1271" t="s">
        <v>6278</v>
      </c>
      <c r="C1271" t="s">
        <v>6279</v>
      </c>
    </row>
    <row r="1272" spans="1:3" x14ac:dyDescent="0.35">
      <c r="A1272" t="s">
        <v>6277</v>
      </c>
      <c r="B1272" t="s">
        <v>6280</v>
      </c>
      <c r="C1272" t="s">
        <v>4911</v>
      </c>
    </row>
    <row r="1273" spans="1:3" x14ac:dyDescent="0.35">
      <c r="A1273" t="s">
        <v>6281</v>
      </c>
      <c r="B1273" t="s">
        <v>6282</v>
      </c>
      <c r="C1273" t="s">
        <v>6283</v>
      </c>
    </row>
    <row r="1274" spans="1:3" x14ac:dyDescent="0.35">
      <c r="A1274" t="s">
        <v>6284</v>
      </c>
      <c r="B1274" t="s">
        <v>6285</v>
      </c>
      <c r="C1274" t="s">
        <v>6286</v>
      </c>
    </row>
    <row r="1275" spans="1:3" x14ac:dyDescent="0.35">
      <c r="A1275" t="s">
        <v>6287</v>
      </c>
      <c r="B1275" t="s">
        <v>6288</v>
      </c>
      <c r="C1275" t="s">
        <v>2891</v>
      </c>
    </row>
    <row r="1276" spans="1:3" x14ac:dyDescent="0.35">
      <c r="A1276" t="s">
        <v>6289</v>
      </c>
      <c r="B1276" t="s">
        <v>6290</v>
      </c>
      <c r="C1276" t="s">
        <v>6291</v>
      </c>
    </row>
    <row r="1277" spans="1:3" x14ac:dyDescent="0.35">
      <c r="A1277" t="s">
        <v>6292</v>
      </c>
      <c r="B1277" t="s">
        <v>6293</v>
      </c>
      <c r="C1277" t="s">
        <v>6294</v>
      </c>
    </row>
    <row r="1278" spans="1:3" x14ac:dyDescent="0.35">
      <c r="A1278" t="s">
        <v>6295</v>
      </c>
      <c r="B1278" t="s">
        <v>6296</v>
      </c>
      <c r="C1278" t="s">
        <v>6297</v>
      </c>
    </row>
    <row r="1279" spans="1:3" x14ac:dyDescent="0.35">
      <c r="A1279" t="s">
        <v>6298</v>
      </c>
      <c r="B1279" t="s">
        <v>6299</v>
      </c>
      <c r="C1279" t="s">
        <v>6300</v>
      </c>
    </row>
    <row r="1280" spans="1:3" x14ac:dyDescent="0.35">
      <c r="A1280" t="s">
        <v>6301</v>
      </c>
      <c r="B1280" t="s">
        <v>6302</v>
      </c>
      <c r="C1280" t="s">
        <v>1258</v>
      </c>
    </row>
    <row r="1281" spans="1:3" x14ac:dyDescent="0.35">
      <c r="A1281" t="s">
        <v>6303</v>
      </c>
      <c r="B1281" t="s">
        <v>6304</v>
      </c>
      <c r="C1281" t="s">
        <v>616</v>
      </c>
    </row>
    <row r="1282" spans="1:3" x14ac:dyDescent="0.35">
      <c r="A1282" t="s">
        <v>2298</v>
      </c>
      <c r="B1282" t="s">
        <v>6305</v>
      </c>
      <c r="C1282" t="s">
        <v>6306</v>
      </c>
    </row>
    <row r="1283" spans="1:3" x14ac:dyDescent="0.35">
      <c r="A1283" t="s">
        <v>6307</v>
      </c>
      <c r="B1283" t="s">
        <v>6308</v>
      </c>
      <c r="C1283" t="s">
        <v>6309</v>
      </c>
    </row>
    <row r="1284" spans="1:3" x14ac:dyDescent="0.35">
      <c r="A1284" t="s">
        <v>6310</v>
      </c>
      <c r="B1284" t="s">
        <v>6311</v>
      </c>
      <c r="C1284" t="s">
        <v>1979</v>
      </c>
    </row>
    <row r="1285" spans="1:3" x14ac:dyDescent="0.35">
      <c r="A1285" t="s">
        <v>6312</v>
      </c>
      <c r="B1285" t="s">
        <v>6313</v>
      </c>
      <c r="C1285" t="s">
        <v>6314</v>
      </c>
    </row>
    <row r="1286" spans="1:3" x14ac:dyDescent="0.35">
      <c r="A1286" t="s">
        <v>6315</v>
      </c>
      <c r="B1286" t="s">
        <v>6316</v>
      </c>
      <c r="C1286" t="s">
        <v>6317</v>
      </c>
    </row>
    <row r="1287" spans="1:3" x14ac:dyDescent="0.35">
      <c r="A1287" t="s">
        <v>6318</v>
      </c>
      <c r="B1287" t="s">
        <v>6319</v>
      </c>
      <c r="C1287" t="s">
        <v>6320</v>
      </c>
    </row>
    <row r="1288" spans="1:3" x14ac:dyDescent="0.35">
      <c r="A1288" t="s">
        <v>6318</v>
      </c>
      <c r="B1288" t="s">
        <v>6321</v>
      </c>
      <c r="C1288" t="s">
        <v>6322</v>
      </c>
    </row>
    <row r="1289" spans="1:3" x14ac:dyDescent="0.35">
      <c r="A1289" t="s">
        <v>2302</v>
      </c>
      <c r="B1289" t="s">
        <v>6323</v>
      </c>
      <c r="C1289" t="s">
        <v>6324</v>
      </c>
    </row>
    <row r="1290" spans="1:3" x14ac:dyDescent="0.35">
      <c r="A1290" t="s">
        <v>6325</v>
      </c>
      <c r="B1290" t="s">
        <v>6326</v>
      </c>
      <c r="C1290" t="s">
        <v>6203</v>
      </c>
    </row>
    <row r="1291" spans="1:3" x14ac:dyDescent="0.35">
      <c r="A1291" t="s">
        <v>6327</v>
      </c>
      <c r="B1291" t="s">
        <v>6328</v>
      </c>
      <c r="C1291" t="s">
        <v>6329</v>
      </c>
    </row>
    <row r="1292" spans="1:3" x14ac:dyDescent="0.35">
      <c r="A1292" t="s">
        <v>2314</v>
      </c>
      <c r="B1292" t="s">
        <v>6330</v>
      </c>
      <c r="C1292" t="s">
        <v>6331</v>
      </c>
    </row>
    <row r="1293" spans="1:3" x14ac:dyDescent="0.35">
      <c r="A1293" t="s">
        <v>2318</v>
      </c>
      <c r="B1293" t="s">
        <v>6332</v>
      </c>
      <c r="C1293" t="s">
        <v>6333</v>
      </c>
    </row>
    <row r="1294" spans="1:3" x14ac:dyDescent="0.35">
      <c r="A1294" t="s">
        <v>6334</v>
      </c>
      <c r="B1294" t="s">
        <v>6335</v>
      </c>
      <c r="C1294" t="s">
        <v>6336</v>
      </c>
    </row>
    <row r="1295" spans="1:3" x14ac:dyDescent="0.35">
      <c r="A1295" t="s">
        <v>2322</v>
      </c>
      <c r="B1295" t="s">
        <v>6337</v>
      </c>
      <c r="C1295" t="s">
        <v>6338</v>
      </c>
    </row>
    <row r="1296" spans="1:3" x14ac:dyDescent="0.35">
      <c r="A1296" t="s">
        <v>3215</v>
      </c>
      <c r="B1296" t="s">
        <v>6339</v>
      </c>
      <c r="C1296" t="s">
        <v>6340</v>
      </c>
    </row>
    <row r="1297" spans="1:3" x14ac:dyDescent="0.35">
      <c r="A1297" t="s">
        <v>6341</v>
      </c>
      <c r="B1297" t="s">
        <v>6342</v>
      </c>
      <c r="C1297" t="s">
        <v>6343</v>
      </c>
    </row>
    <row r="1298" spans="1:3" x14ac:dyDescent="0.35">
      <c r="A1298" t="s">
        <v>2326</v>
      </c>
      <c r="B1298" t="s">
        <v>6344</v>
      </c>
      <c r="C1298" t="s">
        <v>6345</v>
      </c>
    </row>
    <row r="1299" spans="1:3" x14ac:dyDescent="0.35">
      <c r="A1299" t="s">
        <v>6346</v>
      </c>
      <c r="B1299" t="s">
        <v>6347</v>
      </c>
      <c r="C1299" t="s">
        <v>6348</v>
      </c>
    </row>
    <row r="1300" spans="1:3" x14ac:dyDescent="0.35">
      <c r="A1300" t="s">
        <v>6349</v>
      </c>
      <c r="B1300" t="s">
        <v>6350</v>
      </c>
      <c r="C1300" t="s">
        <v>6351</v>
      </c>
    </row>
    <row r="1301" spans="1:3" x14ac:dyDescent="0.35">
      <c r="A1301" t="s">
        <v>6352</v>
      </c>
      <c r="B1301" t="s">
        <v>6353</v>
      </c>
      <c r="C1301" t="s">
        <v>6354</v>
      </c>
    </row>
    <row r="1302" spans="1:3" x14ac:dyDescent="0.35">
      <c r="A1302" t="s">
        <v>6355</v>
      </c>
      <c r="B1302" t="s">
        <v>6356</v>
      </c>
      <c r="C1302" t="s">
        <v>6357</v>
      </c>
    </row>
    <row r="1303" spans="1:3" x14ac:dyDescent="0.35">
      <c r="A1303" t="s">
        <v>6355</v>
      </c>
      <c r="B1303" t="s">
        <v>6358</v>
      </c>
      <c r="C1303" t="s">
        <v>6359</v>
      </c>
    </row>
    <row r="1304" spans="1:3" x14ac:dyDescent="0.35">
      <c r="A1304" t="s">
        <v>6360</v>
      </c>
      <c r="B1304" t="s">
        <v>6361</v>
      </c>
      <c r="C1304" t="s">
        <v>6362</v>
      </c>
    </row>
    <row r="1305" spans="1:3" x14ac:dyDescent="0.35">
      <c r="A1305" t="s">
        <v>6363</v>
      </c>
      <c r="B1305" t="s">
        <v>6364</v>
      </c>
      <c r="C1305" t="s">
        <v>6365</v>
      </c>
    </row>
    <row r="1306" spans="1:3" x14ac:dyDescent="0.35">
      <c r="A1306" t="s">
        <v>6366</v>
      </c>
      <c r="B1306" t="s">
        <v>6367</v>
      </c>
      <c r="C1306" t="s">
        <v>3366</v>
      </c>
    </row>
    <row r="1307" spans="1:3" x14ac:dyDescent="0.35">
      <c r="A1307" t="s">
        <v>2330</v>
      </c>
      <c r="B1307" t="s">
        <v>6368</v>
      </c>
      <c r="C1307" t="s">
        <v>6369</v>
      </c>
    </row>
    <row r="1308" spans="1:3" x14ac:dyDescent="0.35">
      <c r="A1308" t="s">
        <v>6370</v>
      </c>
      <c r="B1308" t="s">
        <v>6371</v>
      </c>
      <c r="C1308" t="s">
        <v>5632</v>
      </c>
    </row>
    <row r="1309" spans="1:3" x14ac:dyDescent="0.35">
      <c r="A1309" t="s">
        <v>6372</v>
      </c>
      <c r="B1309" t="s">
        <v>6373</v>
      </c>
      <c r="C1309" t="s">
        <v>6374</v>
      </c>
    </row>
    <row r="1310" spans="1:3" x14ac:dyDescent="0.35">
      <c r="A1310" t="s">
        <v>6375</v>
      </c>
      <c r="B1310" t="s">
        <v>6376</v>
      </c>
      <c r="C1310" t="s">
        <v>6377</v>
      </c>
    </row>
    <row r="1311" spans="1:3" x14ac:dyDescent="0.35">
      <c r="A1311" t="s">
        <v>6375</v>
      </c>
      <c r="B1311" t="s">
        <v>6378</v>
      </c>
      <c r="C1311" t="s">
        <v>6106</v>
      </c>
    </row>
    <row r="1312" spans="1:3" x14ac:dyDescent="0.35">
      <c r="A1312" t="s">
        <v>6375</v>
      </c>
      <c r="B1312" t="s">
        <v>6379</v>
      </c>
      <c r="C1312" t="s">
        <v>795</v>
      </c>
    </row>
    <row r="1313" spans="1:3" x14ac:dyDescent="0.35">
      <c r="A1313" t="s">
        <v>6375</v>
      </c>
      <c r="B1313" t="s">
        <v>6380</v>
      </c>
      <c r="C1313" t="s">
        <v>6381</v>
      </c>
    </row>
    <row r="1314" spans="1:3" x14ac:dyDescent="0.35">
      <c r="A1314" t="s">
        <v>6375</v>
      </c>
      <c r="B1314" t="s">
        <v>6382</v>
      </c>
      <c r="C1314" t="s">
        <v>3724</v>
      </c>
    </row>
    <row r="1315" spans="1:3" x14ac:dyDescent="0.35">
      <c r="A1315" t="s">
        <v>6383</v>
      </c>
      <c r="B1315" t="s">
        <v>6384</v>
      </c>
      <c r="C1315" t="s">
        <v>2834</v>
      </c>
    </row>
    <row r="1316" spans="1:3" x14ac:dyDescent="0.35">
      <c r="A1316" t="s">
        <v>6385</v>
      </c>
      <c r="B1316" t="s">
        <v>6386</v>
      </c>
      <c r="C1316" t="s">
        <v>2518</v>
      </c>
    </row>
    <row r="1317" spans="1:3" x14ac:dyDescent="0.35">
      <c r="A1317" t="s">
        <v>6387</v>
      </c>
      <c r="B1317" t="s">
        <v>6388</v>
      </c>
      <c r="C1317" t="s">
        <v>2106</v>
      </c>
    </row>
    <row r="1318" spans="1:3" x14ac:dyDescent="0.35">
      <c r="A1318" t="s">
        <v>2337</v>
      </c>
      <c r="B1318" t="s">
        <v>6389</v>
      </c>
      <c r="C1318" t="s">
        <v>6390</v>
      </c>
    </row>
    <row r="1319" spans="1:3" x14ac:dyDescent="0.35">
      <c r="A1319" t="s">
        <v>6391</v>
      </c>
      <c r="B1319" t="s">
        <v>6392</v>
      </c>
      <c r="C1319" t="s">
        <v>3597</v>
      </c>
    </row>
    <row r="1320" spans="1:3" x14ac:dyDescent="0.35">
      <c r="A1320" t="s">
        <v>6393</v>
      </c>
      <c r="B1320" t="s">
        <v>6394</v>
      </c>
      <c r="C1320" t="s">
        <v>2825</v>
      </c>
    </row>
    <row r="1321" spans="1:3" x14ac:dyDescent="0.35">
      <c r="A1321" t="s">
        <v>6395</v>
      </c>
      <c r="B1321" t="s">
        <v>6396</v>
      </c>
      <c r="C1321" t="s">
        <v>6397</v>
      </c>
    </row>
    <row r="1322" spans="1:3" x14ac:dyDescent="0.35">
      <c r="A1322" t="s">
        <v>6398</v>
      </c>
      <c r="B1322" t="s">
        <v>6399</v>
      </c>
      <c r="C1322" t="s">
        <v>4254</v>
      </c>
    </row>
    <row r="1323" spans="1:3" x14ac:dyDescent="0.35">
      <c r="A1323" t="s">
        <v>6400</v>
      </c>
      <c r="B1323" t="s">
        <v>6401</v>
      </c>
      <c r="C1323" t="s">
        <v>6402</v>
      </c>
    </row>
    <row r="1324" spans="1:3" x14ac:dyDescent="0.35">
      <c r="A1324" t="s">
        <v>6403</v>
      </c>
      <c r="B1324" t="s">
        <v>6404</v>
      </c>
      <c r="C1324" t="s">
        <v>4183</v>
      </c>
    </row>
    <row r="1325" spans="1:3" x14ac:dyDescent="0.35">
      <c r="A1325" t="s">
        <v>2341</v>
      </c>
      <c r="B1325" t="s">
        <v>6405</v>
      </c>
      <c r="C1325" t="s">
        <v>4875</v>
      </c>
    </row>
    <row r="1326" spans="1:3" x14ac:dyDescent="0.35">
      <c r="A1326" t="s">
        <v>6406</v>
      </c>
      <c r="B1326" t="s">
        <v>6407</v>
      </c>
      <c r="C1326" t="s">
        <v>6408</v>
      </c>
    </row>
    <row r="1327" spans="1:3" x14ac:dyDescent="0.35">
      <c r="A1327" t="s">
        <v>2345</v>
      </c>
      <c r="B1327" t="s">
        <v>6409</v>
      </c>
      <c r="C1327" t="s">
        <v>6410</v>
      </c>
    </row>
    <row r="1328" spans="1:3" x14ac:dyDescent="0.35">
      <c r="A1328" t="s">
        <v>6411</v>
      </c>
      <c r="B1328" t="s">
        <v>6412</v>
      </c>
      <c r="C1328" t="s">
        <v>6413</v>
      </c>
    </row>
    <row r="1329" spans="1:3" x14ac:dyDescent="0.35">
      <c r="A1329" t="s">
        <v>6414</v>
      </c>
      <c r="B1329" t="s">
        <v>6415</v>
      </c>
      <c r="C1329" t="s">
        <v>6416</v>
      </c>
    </row>
    <row r="1330" spans="1:3" x14ac:dyDescent="0.35">
      <c r="A1330" t="s">
        <v>6417</v>
      </c>
      <c r="B1330" t="s">
        <v>2830</v>
      </c>
      <c r="C1330" t="s">
        <v>6418</v>
      </c>
    </row>
    <row r="1331" spans="1:3" x14ac:dyDescent="0.35">
      <c r="A1331" t="s">
        <v>2353</v>
      </c>
      <c r="B1331" t="s">
        <v>6419</v>
      </c>
      <c r="C1331" t="s">
        <v>6420</v>
      </c>
    </row>
    <row r="1332" spans="1:3" x14ac:dyDescent="0.35">
      <c r="A1332" t="s">
        <v>6421</v>
      </c>
      <c r="B1332" t="s">
        <v>6422</v>
      </c>
      <c r="C1332" t="s">
        <v>4083</v>
      </c>
    </row>
    <row r="1333" spans="1:3" x14ac:dyDescent="0.35">
      <c r="A1333" t="s">
        <v>6423</v>
      </c>
      <c r="B1333" t="s">
        <v>6424</v>
      </c>
      <c r="C1333" t="s">
        <v>6425</v>
      </c>
    </row>
    <row r="1334" spans="1:3" x14ac:dyDescent="0.35">
      <c r="A1334" t="s">
        <v>6426</v>
      </c>
      <c r="B1334" t="s">
        <v>6427</v>
      </c>
      <c r="C1334" t="s">
        <v>6428</v>
      </c>
    </row>
    <row r="1335" spans="1:3" x14ac:dyDescent="0.35">
      <c r="A1335" t="s">
        <v>6429</v>
      </c>
      <c r="B1335" t="s">
        <v>6430</v>
      </c>
      <c r="C1335" t="s">
        <v>6431</v>
      </c>
    </row>
    <row r="1336" spans="1:3" x14ac:dyDescent="0.35">
      <c r="A1336" t="s">
        <v>2361</v>
      </c>
      <c r="B1336" t="s">
        <v>6432</v>
      </c>
      <c r="C1336" t="s">
        <v>6433</v>
      </c>
    </row>
    <row r="1337" spans="1:3" x14ac:dyDescent="0.35">
      <c r="A1337" t="s">
        <v>6434</v>
      </c>
      <c r="B1337" t="s">
        <v>6435</v>
      </c>
      <c r="C1337" t="s">
        <v>6436</v>
      </c>
    </row>
    <row r="1338" spans="1:3" x14ac:dyDescent="0.35">
      <c r="A1338" t="s">
        <v>6437</v>
      </c>
      <c r="B1338" t="s">
        <v>6438</v>
      </c>
      <c r="C1338" t="s">
        <v>6439</v>
      </c>
    </row>
    <row r="1339" spans="1:3" x14ac:dyDescent="0.35">
      <c r="A1339" t="s">
        <v>2373</v>
      </c>
      <c r="B1339" t="s">
        <v>6440</v>
      </c>
      <c r="C1339" t="s">
        <v>6441</v>
      </c>
    </row>
    <row r="1340" spans="1:3" x14ac:dyDescent="0.35">
      <c r="A1340" t="s">
        <v>6442</v>
      </c>
      <c r="B1340" t="s">
        <v>6443</v>
      </c>
      <c r="C1340" t="s">
        <v>6444</v>
      </c>
    </row>
    <row r="1341" spans="1:3" x14ac:dyDescent="0.35">
      <c r="A1341" t="s">
        <v>6445</v>
      </c>
      <c r="B1341" t="s">
        <v>6446</v>
      </c>
      <c r="C1341" t="s">
        <v>6447</v>
      </c>
    </row>
    <row r="1342" spans="1:3" x14ac:dyDescent="0.35">
      <c r="A1342" t="s">
        <v>2382</v>
      </c>
      <c r="B1342" t="s">
        <v>6448</v>
      </c>
      <c r="C1342" t="s">
        <v>6449</v>
      </c>
    </row>
    <row r="1343" spans="1:3" x14ac:dyDescent="0.35">
      <c r="A1343" t="s">
        <v>6450</v>
      </c>
      <c r="B1343" t="s">
        <v>6451</v>
      </c>
      <c r="C1343" t="s">
        <v>6452</v>
      </c>
    </row>
    <row r="1344" spans="1:3" x14ac:dyDescent="0.35">
      <c r="A1344" t="s">
        <v>6453</v>
      </c>
      <c r="B1344" t="s">
        <v>6454</v>
      </c>
      <c r="C1344" t="s">
        <v>6455</v>
      </c>
    </row>
    <row r="1345" spans="1:3" x14ac:dyDescent="0.35">
      <c r="A1345" t="s">
        <v>6456</v>
      </c>
      <c r="B1345" t="s">
        <v>6457</v>
      </c>
      <c r="C1345" t="s">
        <v>6458</v>
      </c>
    </row>
    <row r="1346" spans="1:3" x14ac:dyDescent="0.35">
      <c r="A1346" t="s">
        <v>6459</v>
      </c>
      <c r="B1346" t="s">
        <v>6460</v>
      </c>
      <c r="C1346" t="s">
        <v>6461</v>
      </c>
    </row>
    <row r="1347" spans="1:3" x14ac:dyDescent="0.35">
      <c r="A1347" t="s">
        <v>6462</v>
      </c>
      <c r="B1347" t="s">
        <v>6463</v>
      </c>
      <c r="C1347" t="s">
        <v>6464</v>
      </c>
    </row>
    <row r="1348" spans="1:3" x14ac:dyDescent="0.35">
      <c r="A1348" t="s">
        <v>6465</v>
      </c>
      <c r="B1348" t="s">
        <v>6466</v>
      </c>
      <c r="C1348" t="s">
        <v>6467</v>
      </c>
    </row>
    <row r="1349" spans="1:3" x14ac:dyDescent="0.35">
      <c r="A1349" t="s">
        <v>6468</v>
      </c>
      <c r="B1349" t="s">
        <v>6469</v>
      </c>
      <c r="C1349" t="s">
        <v>6470</v>
      </c>
    </row>
    <row r="1350" spans="1:3" x14ac:dyDescent="0.35">
      <c r="A1350" t="s">
        <v>6471</v>
      </c>
      <c r="B1350" t="s">
        <v>6472</v>
      </c>
      <c r="C1350" t="s">
        <v>6473</v>
      </c>
    </row>
    <row r="1351" spans="1:3" x14ac:dyDescent="0.35">
      <c r="A1351" t="s">
        <v>2398</v>
      </c>
      <c r="B1351" t="s">
        <v>6474</v>
      </c>
      <c r="C1351" t="s">
        <v>6475</v>
      </c>
    </row>
    <row r="1352" spans="1:3" x14ac:dyDescent="0.35">
      <c r="A1352" t="s">
        <v>6476</v>
      </c>
      <c r="B1352" t="s">
        <v>6477</v>
      </c>
      <c r="C1352" t="s">
        <v>3126</v>
      </c>
    </row>
    <row r="1353" spans="1:3" x14ac:dyDescent="0.35">
      <c r="A1353" t="s">
        <v>6476</v>
      </c>
      <c r="B1353" t="s">
        <v>6478</v>
      </c>
      <c r="C1353" t="s">
        <v>2518</v>
      </c>
    </row>
    <row r="1354" spans="1:3" x14ac:dyDescent="0.35">
      <c r="A1354" t="s">
        <v>6479</v>
      </c>
      <c r="B1354" t="s">
        <v>6480</v>
      </c>
      <c r="C1354" t="s">
        <v>6481</v>
      </c>
    </row>
    <row r="1355" spans="1:3" x14ac:dyDescent="0.35">
      <c r="A1355" t="s">
        <v>3230</v>
      </c>
      <c r="B1355" t="s">
        <v>6482</v>
      </c>
      <c r="C1355" t="s">
        <v>6483</v>
      </c>
    </row>
    <row r="1356" spans="1:3" x14ac:dyDescent="0.35">
      <c r="A1356" t="s">
        <v>6484</v>
      </c>
      <c r="B1356" t="s">
        <v>6485</v>
      </c>
      <c r="C1356" t="s">
        <v>6486</v>
      </c>
    </row>
    <row r="1357" spans="1:3" x14ac:dyDescent="0.35">
      <c r="A1357" t="s">
        <v>6487</v>
      </c>
      <c r="B1357" t="s">
        <v>6488</v>
      </c>
      <c r="C1357" t="s">
        <v>6489</v>
      </c>
    </row>
    <row r="1358" spans="1:3" x14ac:dyDescent="0.35">
      <c r="A1358" t="s">
        <v>6490</v>
      </c>
      <c r="B1358" t="s">
        <v>6491</v>
      </c>
      <c r="C1358" t="s">
        <v>6492</v>
      </c>
    </row>
    <row r="1359" spans="1:3" x14ac:dyDescent="0.35">
      <c r="A1359" t="s">
        <v>6493</v>
      </c>
      <c r="B1359" t="s">
        <v>6494</v>
      </c>
      <c r="C1359" t="s">
        <v>6495</v>
      </c>
    </row>
    <row r="1360" spans="1:3" x14ac:dyDescent="0.35">
      <c r="A1360" t="s">
        <v>2413</v>
      </c>
      <c r="B1360" t="s">
        <v>6496</v>
      </c>
      <c r="C1360" t="s">
        <v>6497</v>
      </c>
    </row>
    <row r="1361" spans="1:3" x14ac:dyDescent="0.35">
      <c r="A1361" t="s">
        <v>2425</v>
      </c>
      <c r="B1361" t="s">
        <v>6498</v>
      </c>
      <c r="C1361" t="s">
        <v>6499</v>
      </c>
    </row>
    <row r="1362" spans="1:3" x14ac:dyDescent="0.35">
      <c r="A1362" t="s">
        <v>6500</v>
      </c>
      <c r="B1362" t="s">
        <v>6501</v>
      </c>
      <c r="C1362" t="s">
        <v>2521</v>
      </c>
    </row>
    <row r="1363" spans="1:3" x14ac:dyDescent="0.35">
      <c r="A1363" t="s">
        <v>6502</v>
      </c>
      <c r="B1363" t="s">
        <v>6503</v>
      </c>
      <c r="C1363" t="s">
        <v>6504</v>
      </c>
    </row>
    <row r="1364" spans="1:3" x14ac:dyDescent="0.35">
      <c r="A1364" t="s">
        <v>2441</v>
      </c>
      <c r="B1364" t="s">
        <v>6505</v>
      </c>
      <c r="C1364" t="s">
        <v>6506</v>
      </c>
    </row>
    <row r="1365" spans="1:3" x14ac:dyDescent="0.35">
      <c r="A1365" t="s">
        <v>2445</v>
      </c>
      <c r="B1365" t="s">
        <v>6507</v>
      </c>
      <c r="C1365" t="s">
        <v>6508</v>
      </c>
    </row>
    <row r="1366" spans="1:3" x14ac:dyDescent="0.35">
      <c r="A1366" t="s">
        <v>6509</v>
      </c>
      <c r="B1366" t="s">
        <v>6510</v>
      </c>
      <c r="C1366" t="s">
        <v>6511</v>
      </c>
    </row>
    <row r="1367" spans="1:3" x14ac:dyDescent="0.35">
      <c r="A1367" t="s">
        <v>6512</v>
      </c>
      <c r="B1367" t="s">
        <v>6513</v>
      </c>
      <c r="C1367" t="s">
        <v>2531</v>
      </c>
    </row>
    <row r="1368" spans="1:3" x14ac:dyDescent="0.35">
      <c r="A1368" t="s">
        <v>6514</v>
      </c>
      <c r="B1368" t="s">
        <v>6515</v>
      </c>
      <c r="C1368" t="s">
        <v>6516</v>
      </c>
    </row>
    <row r="1369" spans="1:3" x14ac:dyDescent="0.35">
      <c r="A1369" t="s">
        <v>6517</v>
      </c>
      <c r="B1369" t="s">
        <v>6518</v>
      </c>
      <c r="C1369" t="s">
        <v>5610</v>
      </c>
    </row>
    <row r="1370" spans="1:3" x14ac:dyDescent="0.35">
      <c r="A1370" t="s">
        <v>6517</v>
      </c>
      <c r="B1370" t="s">
        <v>6519</v>
      </c>
      <c r="C1370" t="s">
        <v>3126</v>
      </c>
    </row>
    <row r="1371" spans="1:3" x14ac:dyDescent="0.35">
      <c r="A1371" t="s">
        <v>6520</v>
      </c>
      <c r="B1371" t="s">
        <v>6521</v>
      </c>
      <c r="C1371" t="s">
        <v>6522</v>
      </c>
    </row>
    <row r="1372" spans="1:3" x14ac:dyDescent="0.35">
      <c r="A1372" t="s">
        <v>6523</v>
      </c>
      <c r="B1372" t="s">
        <v>6524</v>
      </c>
      <c r="C1372" t="s">
        <v>6525</v>
      </c>
    </row>
    <row r="1373" spans="1:3" x14ac:dyDescent="0.35">
      <c r="A1373" t="s">
        <v>6526</v>
      </c>
      <c r="B1373" t="s">
        <v>6527</v>
      </c>
      <c r="C1373" t="s">
        <v>6528</v>
      </c>
    </row>
    <row r="1374" spans="1:3" x14ac:dyDescent="0.35">
      <c r="A1374" t="s">
        <v>6529</v>
      </c>
      <c r="B1374" t="s">
        <v>6530</v>
      </c>
      <c r="C1374" t="s">
        <v>6531</v>
      </c>
    </row>
    <row r="1375" spans="1:3" x14ac:dyDescent="0.35">
      <c r="A1375" t="s">
        <v>6532</v>
      </c>
      <c r="B1375" t="s">
        <v>6533</v>
      </c>
      <c r="C1375" t="s">
        <v>6534</v>
      </c>
    </row>
    <row r="1376" spans="1:3" x14ac:dyDescent="0.35">
      <c r="A1376" t="s">
        <v>6535</v>
      </c>
      <c r="B1376" t="s">
        <v>6536</v>
      </c>
      <c r="C1376" t="s">
        <v>6537</v>
      </c>
    </row>
    <row r="1377" spans="1:3" x14ac:dyDescent="0.35">
      <c r="A1377" t="s">
        <v>6538</v>
      </c>
      <c r="B1377" t="s">
        <v>6539</v>
      </c>
      <c r="C1377" t="s">
        <v>6540</v>
      </c>
    </row>
    <row r="1378" spans="1:3" x14ac:dyDescent="0.35">
      <c r="A1378" t="s">
        <v>3233</v>
      </c>
      <c r="B1378" t="s">
        <v>3108</v>
      </c>
      <c r="C1378" t="s">
        <v>3366</v>
      </c>
    </row>
    <row r="1379" spans="1:3" x14ac:dyDescent="0.35">
      <c r="A1379" t="s">
        <v>6541</v>
      </c>
      <c r="B1379" t="s">
        <v>6542</v>
      </c>
      <c r="C1379" t="s">
        <v>6543</v>
      </c>
    </row>
    <row r="1380" spans="1:3" x14ac:dyDescent="0.35">
      <c r="A1380" t="s">
        <v>6544</v>
      </c>
      <c r="B1380" t="s">
        <v>6545</v>
      </c>
      <c r="C1380" t="s">
        <v>2825</v>
      </c>
    </row>
    <row r="1381" spans="1:3" x14ac:dyDescent="0.35">
      <c r="A1381" t="s">
        <v>442</v>
      </c>
      <c r="B1381" t="s">
        <v>6546</v>
      </c>
      <c r="C1381" t="s">
        <v>6547</v>
      </c>
    </row>
    <row r="1382" spans="1:3" x14ac:dyDescent="0.35">
      <c r="A1382" t="s">
        <v>6548</v>
      </c>
      <c r="B1382" t="s">
        <v>6549</v>
      </c>
      <c r="C1382" t="s">
        <v>6550</v>
      </c>
    </row>
    <row r="1383" spans="1:3" x14ac:dyDescent="0.35">
      <c r="A1383" t="s">
        <v>2460</v>
      </c>
      <c r="B1383" t="s">
        <v>6551</v>
      </c>
      <c r="C1383" t="s">
        <v>6552</v>
      </c>
    </row>
    <row r="1384" spans="1:3" x14ac:dyDescent="0.35">
      <c r="A1384" t="s">
        <v>6553</v>
      </c>
      <c r="B1384" t="s">
        <v>6554</v>
      </c>
      <c r="C1384" t="s">
        <v>6555</v>
      </c>
    </row>
    <row r="1385" spans="1:3" x14ac:dyDescent="0.35">
      <c r="A1385" t="s">
        <v>2464</v>
      </c>
      <c r="B1385" t="s">
        <v>6556</v>
      </c>
      <c r="C1385" t="s">
        <v>5918</v>
      </c>
    </row>
    <row r="1386" spans="1:3" x14ac:dyDescent="0.35">
      <c r="A1386" t="s">
        <v>2468</v>
      </c>
      <c r="B1386" t="s">
        <v>6557</v>
      </c>
      <c r="C1386" t="s">
        <v>3688</v>
      </c>
    </row>
    <row r="1387" spans="1:3" x14ac:dyDescent="0.35">
      <c r="A1387" t="s">
        <v>6558</v>
      </c>
      <c r="B1387" t="s">
        <v>6559</v>
      </c>
      <c r="C1387" t="s">
        <v>6560</v>
      </c>
    </row>
    <row r="1388" spans="1:3" x14ac:dyDescent="0.35">
      <c r="A1388" t="s">
        <v>6558</v>
      </c>
      <c r="B1388" t="s">
        <v>6561</v>
      </c>
      <c r="C1388" t="s">
        <v>6562</v>
      </c>
    </row>
    <row r="1389" spans="1:3" x14ac:dyDescent="0.35">
      <c r="A1389" t="s">
        <v>6563</v>
      </c>
      <c r="B1389" t="s">
        <v>6564</v>
      </c>
      <c r="C1389" t="s">
        <v>6565</v>
      </c>
    </row>
    <row r="1390" spans="1:3" x14ac:dyDescent="0.35">
      <c r="A1390" t="s">
        <v>6566</v>
      </c>
      <c r="B1390" t="s">
        <v>6567</v>
      </c>
      <c r="C1390" t="s">
        <v>6568</v>
      </c>
    </row>
    <row r="1391" spans="1:3" x14ac:dyDescent="0.35">
      <c r="A1391" t="s">
        <v>6569</v>
      </c>
      <c r="B1391" t="s">
        <v>6570</v>
      </c>
      <c r="C1391" t="s">
        <v>6571</v>
      </c>
    </row>
    <row r="1392" spans="1:3" x14ac:dyDescent="0.35">
      <c r="A1392" t="s">
        <v>6572</v>
      </c>
      <c r="B1392" t="s">
        <v>6573</v>
      </c>
      <c r="C1392" t="s">
        <v>6574</v>
      </c>
    </row>
    <row r="1393" spans="1:3" x14ac:dyDescent="0.35">
      <c r="A1393" t="s">
        <v>6575</v>
      </c>
      <c r="B1393" t="s">
        <v>6576</v>
      </c>
      <c r="C1393" t="s">
        <v>2604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5533-3B2D-4BE3-A727-D4B70704F5E8}">
  <dimension ref="A1:I133"/>
  <sheetViews>
    <sheetView topLeftCell="A127" workbookViewId="0">
      <selection activeCell="J133" sqref="J133"/>
    </sheetView>
  </sheetViews>
  <sheetFormatPr defaultRowHeight="12.5" x14ac:dyDescent="0.25"/>
  <cols>
    <col min="1" max="1" width="59.1796875" style="46" bestFit="1" customWidth="1"/>
    <col min="2" max="2" width="15.26953125" style="44" customWidth="1"/>
    <col min="3" max="3" width="20.453125" style="46" bestFit="1" customWidth="1"/>
    <col min="4" max="4" width="12.1796875" style="46" bestFit="1" customWidth="1"/>
    <col min="5" max="5" width="13.81640625" style="46" bestFit="1" customWidth="1"/>
    <col min="6" max="6" width="14.81640625" style="46" bestFit="1" customWidth="1"/>
    <col min="7" max="7" width="10.453125" style="46" customWidth="1"/>
    <col min="8" max="8" width="12.1796875" style="51" bestFit="1" customWidth="1"/>
    <col min="9" max="9" width="13.81640625" style="51" bestFit="1" customWidth="1"/>
    <col min="10" max="16384" width="8.7265625" style="46"/>
  </cols>
  <sheetData>
    <row r="1" spans="1:9" ht="39" x14ac:dyDescent="0.25">
      <c r="A1" s="62" t="s">
        <v>144</v>
      </c>
      <c r="B1" s="10" t="s">
        <v>145</v>
      </c>
      <c r="C1" s="11" t="s">
        <v>146</v>
      </c>
      <c r="D1" s="12" t="s">
        <v>147</v>
      </c>
      <c r="E1" s="11" t="s">
        <v>148</v>
      </c>
      <c r="F1" s="11" t="s">
        <v>149</v>
      </c>
      <c r="G1" s="13" t="s">
        <v>150</v>
      </c>
      <c r="H1" s="50" t="s">
        <v>151</v>
      </c>
      <c r="I1" s="50" t="s">
        <v>152</v>
      </c>
    </row>
    <row r="2" spans="1:9" x14ac:dyDescent="0.25">
      <c r="A2" s="53" t="str">
        <f>UPPER('HOOPP Data'!F3)</f>
        <v>AES CORP</v>
      </c>
      <c r="B2" s="59" t="str">
        <f>'HOOPP Data'!G3</f>
        <v>108,642</v>
      </c>
      <c r="C2" s="43">
        <f>VLOOKUP(A2,'Consol data'!$A$1:$J$157,9,FALSE)*10^6</f>
        <v>45428062000</v>
      </c>
      <c r="D2" s="45">
        <f>VLOOKUP(A2,'Consol data'!$A$1:$J$157,10,FALSE)</f>
        <v>28.76</v>
      </c>
      <c r="E2" s="48">
        <f>VLOOKUP(A2,'Consol data'!$A$1:$F$157,5,TRUE)*10^3</f>
        <v>40277984</v>
      </c>
      <c r="F2" s="48">
        <f>VLOOKUP(A2,'Consol data'!$A$1:$F$157,4,TRUE)*10^3</f>
        <v>50657583.999999993</v>
      </c>
      <c r="G2" s="49">
        <f t="shared" ref="G2:G66" si="0">(B2*D2)/C2</f>
        <v>6.8780039967366441E-5</v>
      </c>
      <c r="H2" s="54">
        <f>G2*E2</f>
        <v>2770.3213493249459</v>
      </c>
      <c r="I2" s="55">
        <f>G2*F2</f>
        <v>3484.2306521702221</v>
      </c>
    </row>
    <row r="3" spans="1:9" x14ac:dyDescent="0.25">
      <c r="A3" s="53" t="str">
        <f>UPPER('HOOPP Data'!F4)</f>
        <v>AETHON ENERGY MANAGEMENT LLC</v>
      </c>
      <c r="B3" s="59"/>
      <c r="C3" s="43">
        <f>VLOOKUP(A3,'Consol data'!$A$1:$J$157,9,FALSE)*10^6</f>
        <v>0</v>
      </c>
      <c r="D3" s="45">
        <f>VLOOKUP(A3,'Consol data'!$A$1:$J$157,10,FALSE)</f>
        <v>0</v>
      </c>
      <c r="E3" s="48">
        <f>VLOOKUP(A3,'Consol data'!$A$1:$F$157,5,TRUE)*10^3</f>
        <v>0</v>
      </c>
      <c r="F3" s="48">
        <f>VLOOKUP(A3,'Consol data'!$A$1:$F$157,4,TRUE)*10^3</f>
        <v>0</v>
      </c>
      <c r="G3" s="49"/>
      <c r="H3" s="54">
        <f t="shared" ref="H3:H66" si="1">G3*E3</f>
        <v>0</v>
      </c>
      <c r="I3" s="55">
        <f t="shared" ref="I3:I66" si="2">G3*F3</f>
        <v>0</v>
      </c>
    </row>
    <row r="4" spans="1:9" x14ac:dyDescent="0.25">
      <c r="A4" s="53" t="str">
        <f>UPPER('HOOPP Data'!F5)</f>
        <v>AIR PRODS &amp; CHEMS INC</v>
      </c>
      <c r="B4" s="59" t="str">
        <f>'HOOPP Data'!G5</f>
        <v>32,345</v>
      </c>
      <c r="C4" s="43">
        <f>VLOOKUP(A4,'Consol data'!$A$1:$J$157,9,FALSE)*10^6</f>
        <v>57212119700</v>
      </c>
      <c r="D4" s="45">
        <f>VLOOKUP(A4,'Consol data'!$A$1:$J$157,10,FALSE)</f>
        <v>232.73</v>
      </c>
      <c r="E4" s="48">
        <f>VLOOKUP(A4,'Consol data'!$A$1:$F$157,5,TRUE)*10^3</f>
        <v>26500000</v>
      </c>
      <c r="F4" s="48">
        <f>VLOOKUP(A4,'Consol data'!$A$1:$F$157,4,TRUE)*10^3</f>
        <v>34200000</v>
      </c>
      <c r="G4" s="49">
        <f t="shared" si="0"/>
        <v>1.3157442670315883E-4</v>
      </c>
      <c r="H4" s="54">
        <f t="shared" si="1"/>
        <v>3486.7223076337091</v>
      </c>
      <c r="I4" s="55">
        <f t="shared" si="2"/>
        <v>4499.8453932480325</v>
      </c>
    </row>
    <row r="5" spans="1:9" x14ac:dyDescent="0.25">
      <c r="A5" s="53" t="str">
        <f>UPPER('HOOPP Data'!F6)</f>
        <v xml:space="preserve">ALECTRA INC </v>
      </c>
      <c r="B5" s="59"/>
      <c r="C5" s="43">
        <f>VLOOKUP(A5,'Consol data'!$A$1:$J$157,9,FALSE)*10^6</f>
        <v>0</v>
      </c>
      <c r="D5" s="45">
        <f>VLOOKUP(A5,'Consol data'!$A$1:$J$157,10,FALSE)</f>
        <v>0</v>
      </c>
      <c r="E5" s="48">
        <f>VLOOKUP(A5,'Consol data'!$A$1:$F$157,5,TRUE)*10^3</f>
        <v>0</v>
      </c>
      <c r="F5" s="48">
        <f>VLOOKUP(A5,'Consol data'!$A$1:$F$157,4,TRUE)*10^3</f>
        <v>0</v>
      </c>
      <c r="G5" s="49"/>
      <c r="H5" s="54">
        <f t="shared" si="1"/>
        <v>0</v>
      </c>
      <c r="I5" s="55">
        <f t="shared" si="2"/>
        <v>0</v>
      </c>
    </row>
    <row r="6" spans="1:9" x14ac:dyDescent="0.25">
      <c r="A6" s="53" t="str">
        <f>UPPER('HOOPP Data'!F7)</f>
        <v>ALLIANCE PIPELINE LP/UNITED</v>
      </c>
      <c r="B6" s="59"/>
      <c r="C6" s="43">
        <f>VLOOKUP(A6,'Consol data'!$A$1:$J$157,9,FALSE)*10^6</f>
        <v>0</v>
      </c>
      <c r="D6" s="45">
        <f>VLOOKUP(A6,'Consol data'!$A$1:$J$157,10,FALSE)</f>
        <v>0</v>
      </c>
      <c r="E6" s="48">
        <f>VLOOKUP(A6,'Consol data'!$A$1:$F$157,5,TRUE)*10^3</f>
        <v>0</v>
      </c>
      <c r="F6" s="48">
        <f>VLOOKUP(A6,'Consol data'!$A$1:$F$157,4,TRUE)*10^3</f>
        <v>0</v>
      </c>
      <c r="G6" s="49"/>
      <c r="H6" s="54">
        <f t="shared" si="1"/>
        <v>0</v>
      </c>
      <c r="I6" s="55">
        <f t="shared" si="2"/>
        <v>0</v>
      </c>
    </row>
    <row r="7" spans="1:9" x14ac:dyDescent="0.25">
      <c r="A7" s="53" t="str">
        <f>UPPER('HOOPP Data'!F8)</f>
        <v>ALLIANT ENERGY CORP</v>
      </c>
      <c r="B7" s="59" t="str">
        <f>'HOOPP Data'!G8</f>
        <v>9,146</v>
      </c>
      <c r="C7" s="43">
        <f>VLOOKUP(A7,'Consol data'!$A$1:$J$157,9,FALSE)*10^6</f>
        <v>22579161500</v>
      </c>
      <c r="D7" s="45">
        <f>VLOOKUP(A7,'Consol data'!$A$1:$J$157,10,FALSE)</f>
        <v>55.21</v>
      </c>
      <c r="E7" s="48">
        <f>VLOOKUP(A7,'Consol data'!$A$1:$F$157,5,TRUE)*10^3</f>
        <v>13233851.999999998</v>
      </c>
      <c r="F7" s="48">
        <f>VLOOKUP(A7,'Consol data'!$A$1:$F$157,4,TRUE)*10^3</f>
        <v>13233851.999999998</v>
      </c>
      <c r="G7" s="49">
        <f t="shared" si="0"/>
        <v>2.2363570055513355E-5</v>
      </c>
      <c r="H7" s="54">
        <f t="shared" si="1"/>
        <v>295.9561763062955</v>
      </c>
      <c r="I7" s="55">
        <f t="shared" si="2"/>
        <v>295.9561763062955</v>
      </c>
    </row>
    <row r="8" spans="1:9" x14ac:dyDescent="0.25">
      <c r="A8" s="53" t="str">
        <f>UPPER('HOOPP Data'!F9)</f>
        <v>ALTAGAS LTD</v>
      </c>
      <c r="B8" s="59"/>
      <c r="C8" s="43">
        <f>VLOOKUP(A8,'Consol data'!$A$1:$J$157,9,FALSE)*10^6</f>
        <v>12484999172.140001</v>
      </c>
      <c r="D8" s="45">
        <f>VLOOKUP(A8,'Consol data'!$A$1:$J$157,10,FALSE)</f>
        <v>17.267579560000001</v>
      </c>
      <c r="E8" s="48">
        <f>VLOOKUP(A8,'Consol data'!$A$1:$F$157,5,TRUE)*10^3</f>
        <v>2010956.0000000002</v>
      </c>
      <c r="F8" s="48">
        <f>VLOOKUP(A8,'Consol data'!$A$1:$F$157,4,TRUE)*10^3</f>
        <v>16235456</v>
      </c>
      <c r="G8" s="49">
        <f t="shared" si="0"/>
        <v>0</v>
      </c>
      <c r="H8" s="54">
        <f t="shared" si="1"/>
        <v>0</v>
      </c>
      <c r="I8" s="55">
        <f t="shared" si="2"/>
        <v>0</v>
      </c>
    </row>
    <row r="9" spans="1:9" x14ac:dyDescent="0.25">
      <c r="A9" s="53" t="str">
        <f>UPPER('HOOPP Data'!F10)</f>
        <v>ALUMINUM CORP OF CHINA LTD-A</v>
      </c>
      <c r="B9" s="59"/>
      <c r="C9" s="43">
        <f>VLOOKUP(A9,'Consol data'!$A$1:$J$157,9,FALSE)*10^6</f>
        <v>25337089216.746601</v>
      </c>
      <c r="D9" s="45">
        <f>VLOOKUP(A9,'Consol data'!$A$1:$J$157,10,FALSE)</f>
        <v>0.64697439000000001</v>
      </c>
      <c r="E9" s="48">
        <f>VLOOKUP(A9,'Consol data'!$A$1:$F$157,5,TRUE)*10^3</f>
        <v>117640000</v>
      </c>
      <c r="F9" s="48">
        <f>VLOOKUP(A9,'Consol data'!$A$1:$F$157,4,TRUE)*10^3</f>
        <v>117640000</v>
      </c>
      <c r="G9" s="49">
        <f t="shared" si="0"/>
        <v>0</v>
      </c>
      <c r="H9" s="54">
        <f t="shared" si="1"/>
        <v>0</v>
      </c>
      <c r="I9" s="55">
        <f t="shared" si="2"/>
        <v>0</v>
      </c>
    </row>
    <row r="10" spans="1:9" x14ac:dyDescent="0.25">
      <c r="A10" s="53" t="str">
        <f>UPPER('HOOPP Data'!F11)</f>
        <v>ALUMINUM CORP OF CHINA LTD-H</v>
      </c>
      <c r="B10" s="59"/>
      <c r="C10" s="43">
        <f>VLOOKUP(A10,'Consol data'!$A$1:$J$157,9,FALSE)*10^6</f>
        <v>25337089216.746601</v>
      </c>
      <c r="D10" s="45">
        <f>VLOOKUP(A10,'Consol data'!$A$1:$J$157,10,FALSE)</f>
        <v>0.48052684000000001</v>
      </c>
      <c r="E10" s="48">
        <f>VLOOKUP(A10,'Consol data'!$A$1:$F$157,5,TRUE)*10^3</f>
        <v>117640000</v>
      </c>
      <c r="F10" s="48">
        <f>VLOOKUP(A10,'Consol data'!$A$1:$F$157,4,TRUE)*10^3</f>
        <v>117640000</v>
      </c>
      <c r="G10" s="49">
        <f t="shared" si="0"/>
        <v>0</v>
      </c>
      <c r="H10" s="54">
        <f t="shared" si="1"/>
        <v>0</v>
      </c>
      <c r="I10" s="55">
        <f t="shared" si="2"/>
        <v>0</v>
      </c>
    </row>
    <row r="11" spans="1:9" x14ac:dyDescent="0.25">
      <c r="A11" s="53" t="str">
        <f>UPPER('HOOPP Data'!F12)</f>
        <v>AMEREN CORP</v>
      </c>
      <c r="B11" s="59" t="str">
        <f>'HOOPP Data'!G12</f>
        <v>850</v>
      </c>
      <c r="C11" s="43">
        <f>VLOOKUP(A11,'Consol data'!$A$1:$J$157,9,FALSE)*10^6</f>
        <v>37888684000</v>
      </c>
      <c r="D11" s="45">
        <f>VLOOKUP(A11,'Consol data'!$A$1:$J$157,10,FALSE)</f>
        <v>88.92</v>
      </c>
      <c r="E11" s="48">
        <f>VLOOKUP(A11,'Consol data'!$A$1:$F$157,5,TRUE)*10^3</f>
        <v>25011622.000000004</v>
      </c>
      <c r="F11" s="48">
        <f>VLOOKUP(A11,'Consol data'!$A$1:$F$157,4,TRUE)*10^3</f>
        <v>46495321</v>
      </c>
      <c r="G11" s="49">
        <f t="shared" si="0"/>
        <v>1.9948436319403441E-6</v>
      </c>
      <c r="H11" s="54">
        <f t="shared" si="1"/>
        <v>49.894274871199023</v>
      </c>
      <c r="I11" s="55">
        <f t="shared" si="2"/>
        <v>92.75089501187216</v>
      </c>
    </row>
    <row r="12" spans="1:9" x14ac:dyDescent="0.25">
      <c r="A12" s="53" t="str">
        <f>UPPER('HOOPP Data'!F13)</f>
        <v>AMERICAN ELEC PWR CO INC</v>
      </c>
      <c r="B12" s="59" t="str">
        <f>'HOOPP Data'!G13</f>
        <v>3,266</v>
      </c>
      <c r="C12" s="43">
        <f>VLOOKUP(A12,'Consol data'!$A$1:$J$157,9,FALSE)*10^6</f>
        <v>89855784400</v>
      </c>
      <c r="D12" s="45">
        <f>VLOOKUP(A12,'Consol data'!$A$1:$J$157,10,FALSE)</f>
        <v>94.95</v>
      </c>
      <c r="E12" s="48">
        <f>VLOOKUP(A12,'Consol data'!$A$1:$F$157,5,TRUE)*10^3</f>
        <v>51463483.999999993</v>
      </c>
      <c r="F12" s="48">
        <f>VLOOKUP(A12,'Consol data'!$A$1:$F$157,4,TRUE)*10^3</f>
        <v>93222682.999999985</v>
      </c>
      <c r="G12" s="49">
        <f t="shared" si="0"/>
        <v>3.4511601236436374E-6</v>
      </c>
      <c r="H12" s="54">
        <f t="shared" si="1"/>
        <v>177.60872380457232</v>
      </c>
      <c r="I12" s="55">
        <f t="shared" si="2"/>
        <v>321.72640618867155</v>
      </c>
    </row>
    <row r="13" spans="1:9" x14ac:dyDescent="0.25">
      <c r="A13" s="53" t="str">
        <f>UPPER('HOOPP Data'!F14)</f>
        <v>ARC RESOURCES LTD</v>
      </c>
      <c r="B13" s="59"/>
      <c r="C13" s="43">
        <f>VLOOKUP(A13,'Consol data'!$A$1:$J$157,9,FALSE)*10^6</f>
        <v>9645342759.2500019</v>
      </c>
      <c r="D13" s="45">
        <f>VLOOKUP(A13,'Consol data'!$A$1:$J$157,10,FALSE)</f>
        <v>13.478756500000001</v>
      </c>
      <c r="E13" s="48">
        <f>VLOOKUP(A13,'Consol data'!$A$1:$F$157,5,TRUE)*10^3</f>
        <v>1877921</v>
      </c>
      <c r="F13" s="48">
        <f>VLOOKUP(A13,'Consol data'!$A$1:$F$157,4,TRUE)*10^3</f>
        <v>1877921</v>
      </c>
      <c r="G13" s="49">
        <f t="shared" si="0"/>
        <v>0</v>
      </c>
      <c r="H13" s="54">
        <f t="shared" si="1"/>
        <v>0</v>
      </c>
      <c r="I13" s="55">
        <f t="shared" si="2"/>
        <v>0</v>
      </c>
    </row>
    <row r="14" spans="1:9" x14ac:dyDescent="0.25">
      <c r="A14" s="53" t="str">
        <f>UPPER('HOOPP Data'!F15)</f>
        <v>ATCO LTD -CLASS I</v>
      </c>
      <c r="B14" s="59"/>
      <c r="C14" s="43">
        <f>VLOOKUP(A14,'Consol data'!$A$1:$J$157,9,FALSE)*10^6</f>
        <v>13267982057.4862</v>
      </c>
      <c r="D14" s="45">
        <f>VLOOKUP(A14,'Consol data'!$A$1:$J$157,10,FALSE)</f>
        <v>31.300257560000006</v>
      </c>
      <c r="E14" s="48">
        <f>VLOOKUP(A14,'Consol data'!$A$1:$F$157,5,TRUE)*10^3</f>
        <v>1040000</v>
      </c>
      <c r="F14" s="48">
        <f>VLOOKUP(A14,'Consol data'!$A$1:$F$157,4,TRUE)*10^3</f>
        <v>25551000</v>
      </c>
      <c r="G14" s="49">
        <f t="shared" si="0"/>
        <v>0</v>
      </c>
      <c r="H14" s="54">
        <f t="shared" si="1"/>
        <v>0</v>
      </c>
      <c r="I14" s="55">
        <f t="shared" si="2"/>
        <v>0</v>
      </c>
    </row>
    <row r="15" spans="1:9" x14ac:dyDescent="0.25">
      <c r="A15" s="53" t="str">
        <f>UPPER('HOOPP Data'!F16)</f>
        <v>ATHABASCA OIL CORP</v>
      </c>
      <c r="B15" s="59"/>
      <c r="C15" s="43">
        <f>VLOOKUP(A15,'Consol data'!$A$1:$J$157,9,FALSE)*10^6</f>
        <v>1076509137.8690002</v>
      </c>
      <c r="D15" s="45">
        <f>VLOOKUP(A15,'Consol data'!$A$1:$J$157,10,FALSE)</f>
        <v>1.7799344200000002</v>
      </c>
      <c r="E15" s="48">
        <f>VLOOKUP(A15,'Consol data'!$A$1:$F$157,5,TRUE)*10^3</f>
        <v>920912</v>
      </c>
      <c r="F15" s="48">
        <f>VLOOKUP(A15,'Consol data'!$A$1:$F$157,4,TRUE)*10^3</f>
        <v>920912</v>
      </c>
      <c r="G15" s="49">
        <f t="shared" si="0"/>
        <v>0</v>
      </c>
      <c r="H15" s="54">
        <f t="shared" si="1"/>
        <v>0</v>
      </c>
      <c r="I15" s="55">
        <f t="shared" si="2"/>
        <v>0</v>
      </c>
    </row>
    <row r="16" spans="1:9" x14ac:dyDescent="0.25">
      <c r="A16" s="53" t="str">
        <f>UPPER('HOOPP Data'!F17)</f>
        <v>BATTALION OIL CORP</v>
      </c>
      <c r="B16" s="59"/>
      <c r="C16" s="43">
        <f>VLOOKUP(A16,'Consol data'!$A$1:$J$157,9,FALSE)*10^6</f>
        <v>343388700</v>
      </c>
      <c r="D16" s="45">
        <f>VLOOKUP(A16,'Consol data'!$A$1:$J$157,10,FALSE)</f>
        <v>9.7100000000000009</v>
      </c>
      <c r="E16" s="48">
        <f>VLOOKUP(A16,'Consol data'!$A$1:$F$157,5,TRUE)*10^3</f>
        <v>0</v>
      </c>
      <c r="F16" s="48">
        <f>VLOOKUP(A16,'Consol data'!$A$1:$F$157,4,TRUE)*10^3</f>
        <v>0</v>
      </c>
      <c r="G16" s="49">
        <f t="shared" si="0"/>
        <v>0</v>
      </c>
      <c r="H16" s="54">
        <f t="shared" si="1"/>
        <v>0</v>
      </c>
      <c r="I16" s="55">
        <f t="shared" si="2"/>
        <v>0</v>
      </c>
    </row>
    <row r="17" spans="1:9" x14ac:dyDescent="0.25">
      <c r="A17" s="53" t="str">
        <f>UPPER('HOOPP Data'!F18)</f>
        <v>BAYTEX ENERGY CORP</v>
      </c>
      <c r="B17" s="59"/>
      <c r="C17" s="43">
        <f>VLOOKUP(A17,'Consol data'!$A$1:$J$157,9,FALSE)*10^6</f>
        <v>3135105142.2988005</v>
      </c>
      <c r="D17" s="45">
        <f>VLOOKUP(A17,'Consol data'!$A$1:$J$157,10,FALSE)</f>
        <v>4.4904569600000004</v>
      </c>
      <c r="E17" s="48">
        <f>VLOOKUP(A17,'Consol data'!$A$1:$F$157,5,TRUE)*10^3</f>
        <v>1091032</v>
      </c>
      <c r="F17" s="48">
        <f>VLOOKUP(A17,'Consol data'!$A$1:$F$157,4,TRUE)*10^3</f>
        <v>1091032</v>
      </c>
      <c r="G17" s="49">
        <f t="shared" si="0"/>
        <v>0</v>
      </c>
      <c r="H17" s="54">
        <f t="shared" si="1"/>
        <v>0</v>
      </c>
      <c r="I17" s="55">
        <f t="shared" si="2"/>
        <v>0</v>
      </c>
    </row>
    <row r="18" spans="1:9" x14ac:dyDescent="0.25">
      <c r="A18" s="53" t="str">
        <f>UPPER('HOOPP Data'!F19)</f>
        <v>BERKSHIRE HATHAWAY INC DEL</v>
      </c>
      <c r="B18" s="59"/>
      <c r="C18" s="43">
        <f>VLOOKUP(A18,'Consol data'!$A$1:$J$157,9,FALSE)*10^6</f>
        <v>329576914200</v>
      </c>
      <c r="D18" s="45">
        <f>VLOOKUP(A18,'Consol data'!$A$1:$J$157,10,FALSE)</f>
        <v>468711</v>
      </c>
      <c r="E18" s="48">
        <f>VLOOKUP(A18,'Consol data'!$A$1:$F$157,5,TRUE)*10^3</f>
        <v>0</v>
      </c>
      <c r="F18" s="48">
        <f>VLOOKUP(A18,'Consol data'!$A$1:$F$157,4,TRUE)*10^3</f>
        <v>0</v>
      </c>
      <c r="G18" s="49">
        <f t="shared" si="0"/>
        <v>0</v>
      </c>
      <c r="H18" s="54">
        <f t="shared" si="1"/>
        <v>0</v>
      </c>
      <c r="I18" s="55">
        <f t="shared" si="2"/>
        <v>0</v>
      </c>
    </row>
    <row r="19" spans="1:9" x14ac:dyDescent="0.25">
      <c r="A19" s="53" t="str">
        <f>UPPER('HOOPP Data'!F20)</f>
        <v>BERKSHIRE HATHAWAY INC-CL B</v>
      </c>
      <c r="B19" s="59"/>
      <c r="C19" s="43">
        <f>VLOOKUP(A19,'Consol data'!$A$1:$J$157,9,FALSE)*10^6</f>
        <v>329576914200</v>
      </c>
      <c r="D19" s="45">
        <f>VLOOKUP(A19,'Consol data'!$A$1:$J$157,10,FALSE)</f>
        <v>308.89999999999998</v>
      </c>
      <c r="E19" s="48">
        <f>VLOOKUP(A19,'Consol data'!$A$1:$F$157,5,TRUE)*10^3</f>
        <v>0</v>
      </c>
      <c r="F19" s="48">
        <f>VLOOKUP(A19,'Consol data'!$A$1:$F$157,4,TRUE)*10^3</f>
        <v>0</v>
      </c>
      <c r="G19" s="49">
        <f t="shared" si="0"/>
        <v>0</v>
      </c>
      <c r="H19" s="54">
        <f t="shared" si="1"/>
        <v>0</v>
      </c>
      <c r="I19" s="55">
        <f t="shared" si="2"/>
        <v>0</v>
      </c>
    </row>
    <row r="20" spans="1:9" x14ac:dyDescent="0.25">
      <c r="A20" s="53" t="str">
        <f>UPPER('HOOPP Data'!F21)</f>
        <v>BERRY CORP</v>
      </c>
      <c r="B20" s="59"/>
      <c r="C20" s="43">
        <f>VLOOKUP(A20,'Consol data'!$A$1:$J$157,9,FALSE)*10^6</f>
        <v>955625000</v>
      </c>
      <c r="D20" s="45">
        <f>VLOOKUP(A20,'Consol data'!$A$1:$J$157,10,FALSE)</f>
        <v>8</v>
      </c>
      <c r="E20" s="48">
        <f>VLOOKUP(A20,'Consol data'!$A$1:$F$157,5,TRUE)*10^3</f>
        <v>0</v>
      </c>
      <c r="F20" s="48">
        <f>VLOOKUP(A20,'Consol data'!$A$1:$F$157,4,TRUE)*10^3</f>
        <v>0</v>
      </c>
      <c r="G20" s="49">
        <f t="shared" si="0"/>
        <v>0</v>
      </c>
      <c r="H20" s="54">
        <f t="shared" si="1"/>
        <v>0</v>
      </c>
      <c r="I20" s="55">
        <f t="shared" si="2"/>
        <v>0</v>
      </c>
    </row>
    <row r="21" spans="1:9" x14ac:dyDescent="0.25">
      <c r="A21" s="53" t="str">
        <f>UPPER('HOOPP Data'!F22)</f>
        <v>BIRCHCLIFF ENERGY LTD</v>
      </c>
      <c r="B21" s="59"/>
      <c r="C21" s="43">
        <f>VLOOKUP(A21,'Consol data'!$A$1:$J$157,9,FALSE)*10^6</f>
        <v>1960382989.8004</v>
      </c>
      <c r="D21" s="45">
        <f>VLOOKUP(A21,'Consol data'!$A$1:$J$157,10,FALSE)</f>
        <v>6.9646396600000005</v>
      </c>
      <c r="E21" s="48">
        <f>VLOOKUP(A21,'Consol data'!$A$1:$F$157,5,TRUE)*10^3</f>
        <v>382823</v>
      </c>
      <c r="F21" s="48">
        <f>VLOOKUP(A21,'Consol data'!$A$1:$F$157,4,TRUE)*10^3</f>
        <v>382823</v>
      </c>
      <c r="G21" s="49">
        <f t="shared" si="0"/>
        <v>0</v>
      </c>
      <c r="H21" s="54">
        <f t="shared" si="1"/>
        <v>0</v>
      </c>
      <c r="I21" s="55">
        <f t="shared" si="2"/>
        <v>0</v>
      </c>
    </row>
    <row r="22" spans="1:9" x14ac:dyDescent="0.25">
      <c r="A22" s="53" t="str">
        <f>UPPER('HOOPP Data'!F23)</f>
        <v>BP PLC</v>
      </c>
      <c r="B22" s="59"/>
      <c r="C22" s="43">
        <f>VLOOKUP(A22,'Consol data'!$A$1:$J$157,9,FALSE)*10^6</f>
        <v>144148168500</v>
      </c>
      <c r="D22" s="45">
        <f>VLOOKUP(A22,'Consol data'!$A$1:$J$157,10,FALSE)</f>
        <v>474.9</v>
      </c>
      <c r="E22" s="48">
        <f>VLOOKUP(A22,'Consol data'!$A$1:$F$157,5,TRUE)*10^3</f>
        <v>32500000</v>
      </c>
      <c r="F22" s="48">
        <f>VLOOKUP(A22,'Consol data'!$A$1:$F$157,4,TRUE)*10^3</f>
        <v>339200000</v>
      </c>
      <c r="G22" s="49">
        <f t="shared" si="0"/>
        <v>0</v>
      </c>
      <c r="H22" s="54">
        <f t="shared" si="1"/>
        <v>0</v>
      </c>
      <c r="I22" s="55">
        <f t="shared" si="2"/>
        <v>0</v>
      </c>
    </row>
    <row r="23" spans="1:9" x14ac:dyDescent="0.25">
      <c r="A23" s="53" t="str">
        <f>UPPER('HOOPP Data'!F24)</f>
        <v>CAISSE DE DEPOT ET PLACEMENT</v>
      </c>
      <c r="B23" s="59"/>
      <c r="C23" s="43">
        <f>VLOOKUP(A23,'Consol data'!$A$1:$J$157,9,FALSE)*10^6</f>
        <v>0</v>
      </c>
      <c r="D23" s="45">
        <f>VLOOKUP(A23,'Consol data'!$A$1:$J$157,10,FALSE)</f>
        <v>0</v>
      </c>
      <c r="E23" s="48">
        <f>VLOOKUP(A23,'Consol data'!$A$1:$F$157,5,TRUE)*10^3</f>
        <v>0</v>
      </c>
      <c r="F23" s="48">
        <f>VLOOKUP(A23,'Consol data'!$A$1:$F$157,4,TRUE)*10^3</f>
        <v>0</v>
      </c>
      <c r="G23" s="49"/>
      <c r="H23" s="54">
        <f t="shared" si="1"/>
        <v>0</v>
      </c>
      <c r="I23" s="55">
        <f t="shared" si="2"/>
        <v>0</v>
      </c>
    </row>
    <row r="24" spans="1:9" x14ac:dyDescent="0.25">
      <c r="A24" s="53" t="str">
        <f>UPPER('HOOPP Data'!F25)</f>
        <v>CANADA DEVELOPMENT INVESTMEN</v>
      </c>
      <c r="B24" s="59"/>
      <c r="C24" s="43">
        <f>VLOOKUP(A24,'Consol data'!$A$1:$J$157,9,FALSE)*10^6</f>
        <v>0</v>
      </c>
      <c r="D24" s="45">
        <f>VLOOKUP(A24,'Consol data'!$A$1:$J$157,10,FALSE)</f>
        <v>0</v>
      </c>
      <c r="E24" s="48">
        <f>VLOOKUP(A24,'Consol data'!$A$1:$F$157,5,TRUE)*10^3</f>
        <v>0</v>
      </c>
      <c r="F24" s="48">
        <f>VLOOKUP(A24,'Consol data'!$A$1:$F$157,4,TRUE)*10^3</f>
        <v>0</v>
      </c>
      <c r="G24" s="49"/>
      <c r="H24" s="54">
        <f t="shared" si="1"/>
        <v>0</v>
      </c>
      <c r="I24" s="55">
        <f t="shared" si="2"/>
        <v>0</v>
      </c>
    </row>
    <row r="25" spans="1:9" x14ac:dyDescent="0.25">
      <c r="A25" s="53" t="str">
        <f>UPPER('HOOPP Data'!F26)</f>
        <v>CANADIAN NAT RES LTD</v>
      </c>
      <c r="B25" s="59" t="str">
        <f>'HOOPP Data'!G26</f>
        <v>5,950,000</v>
      </c>
      <c r="C25" s="43">
        <f>VLOOKUP(A25,'Consol data'!$A$1:$J$157,9,FALSE)*10^6</f>
        <v>69780224625.249619</v>
      </c>
      <c r="D25" s="45">
        <f>VLOOKUP(A25,'Consol data'!$A$1:$J$157,10,FALSE)</f>
        <v>55.532476780000003</v>
      </c>
      <c r="E25" s="48">
        <f>VLOOKUP(A25,'Consol data'!$A$1:$F$157,5,TRUE)*10^3</f>
        <v>26335750</v>
      </c>
      <c r="F25" s="48">
        <f>VLOOKUP(A25,'Consol data'!$A$1:$F$157,4,TRUE)*10^3</f>
        <v>150449750</v>
      </c>
      <c r="G25" s="49">
        <f t="shared" si="0"/>
        <v>4.7351271598148432E-3</v>
      </c>
      <c r="H25" s="54">
        <f t="shared" si="1"/>
        <v>124703.12509909376</v>
      </c>
      <c r="I25" s="55">
        <f t="shared" si="2"/>
        <v>712398.69741235324</v>
      </c>
    </row>
    <row r="26" spans="1:9" x14ac:dyDescent="0.25">
      <c r="A26" s="53" t="str">
        <f>UPPER('HOOPP Data'!F27)</f>
        <v>CARLYLE GROUP INC</v>
      </c>
      <c r="B26" s="59" t="str">
        <f>'HOOPP Data'!G27</f>
        <v>1,307,400</v>
      </c>
      <c r="C26" s="43">
        <f>VLOOKUP(A26,'Consol data'!$A$1:$J$157,9,FALSE)*10^6</f>
        <v>12616191700</v>
      </c>
      <c r="D26" s="45">
        <f>VLOOKUP(A26,'Consol data'!$A$1:$J$157,10,FALSE)</f>
        <v>29.84</v>
      </c>
      <c r="E26" s="48">
        <f>VLOOKUP(A26,'Consol data'!$A$1:$F$157,5,TRUE)*10^3</f>
        <v>6012</v>
      </c>
      <c r="F26" s="48">
        <f>VLOOKUP(A26,'Consol data'!$A$1:$F$157,4,TRUE)*10^3</f>
        <v>20901</v>
      </c>
      <c r="G26" s="49">
        <f t="shared" si="0"/>
        <v>3.0922814845941188E-3</v>
      </c>
      <c r="H26" s="54">
        <f t="shared" si="1"/>
        <v>18.590796285379842</v>
      </c>
      <c r="I26" s="55">
        <f t="shared" si="2"/>
        <v>64.631775309501677</v>
      </c>
    </row>
    <row r="27" spans="1:9" x14ac:dyDescent="0.25">
      <c r="A27" s="53" t="str">
        <f>UPPER('HOOPP Data'!F28)</f>
        <v>CENOVUS ENERGY INC</v>
      </c>
      <c r="B27" s="59"/>
      <c r="C27" s="43">
        <f>VLOOKUP(A27,'Consol data'!$A$1:$J$157,9,FALSE)*10^6</f>
        <v>42692149004.170609</v>
      </c>
      <c r="D27" s="45">
        <f>VLOOKUP(A27,'Consol data'!$A$1:$J$157,10,FALSE)</f>
        <v>19.402023740000001</v>
      </c>
      <c r="E27" s="48">
        <f>VLOOKUP(A27,'Consol data'!$A$1:$F$157,5,TRUE)*10^3</f>
        <v>18100000</v>
      </c>
      <c r="F27" s="48">
        <f>VLOOKUP(A27,'Consol data'!$A$1:$F$157,4,TRUE)*10^3</f>
        <v>161700000</v>
      </c>
      <c r="G27" s="49">
        <f t="shared" si="0"/>
        <v>0</v>
      </c>
      <c r="H27" s="54">
        <f t="shared" si="1"/>
        <v>0</v>
      </c>
      <c r="I27" s="55">
        <f t="shared" si="2"/>
        <v>0</v>
      </c>
    </row>
    <row r="28" spans="1:9" x14ac:dyDescent="0.25">
      <c r="A28" s="53" t="str">
        <f>UPPER('HOOPP Data'!F29)</f>
        <v>CENTERPOINT ENERGY INC</v>
      </c>
      <c r="B28" s="59"/>
      <c r="C28" s="43">
        <f>VLOOKUP(A28,'Consol data'!$A$1:$J$157,9,FALSE)*10^6</f>
        <v>36387773600</v>
      </c>
      <c r="D28" s="45">
        <f>VLOOKUP(A28,'Consol data'!$A$1:$J$157,10,FALSE)</f>
        <v>29.99</v>
      </c>
      <c r="E28" s="48">
        <f>VLOOKUP(A28,'Consol data'!$A$1:$F$157,5,TRUE)*10^3</f>
        <v>4891379.0000000009</v>
      </c>
      <c r="F28" s="48">
        <f>VLOOKUP(A28,'Consol data'!$A$1:$F$157,4,TRUE)*10^3</f>
        <v>31301680</v>
      </c>
      <c r="G28" s="49">
        <f t="shared" si="0"/>
        <v>0</v>
      </c>
      <c r="H28" s="54">
        <f t="shared" si="1"/>
        <v>0</v>
      </c>
      <c r="I28" s="55">
        <f t="shared" si="2"/>
        <v>0</v>
      </c>
    </row>
    <row r="29" spans="1:9" x14ac:dyDescent="0.25">
      <c r="A29" s="53" t="str">
        <f>UPPER('HOOPP Data'!F30)</f>
        <v>CHENIERE ENERGY INC</v>
      </c>
      <c r="B29" s="59" t="str">
        <f>'HOOPP Data'!G30</f>
        <v>9,500</v>
      </c>
      <c r="C29" s="43">
        <f>VLOOKUP(A29,'Consol data'!$A$1:$J$157,9,FALSE)*10^6</f>
        <v>66237179999.999992</v>
      </c>
      <c r="D29" s="45">
        <f>VLOOKUP(A29,'Consol data'!$A$1:$J$157,10,FALSE)</f>
        <v>149.96</v>
      </c>
      <c r="E29" s="48">
        <f>VLOOKUP(A29,'Consol data'!$A$1:$F$157,5,TRUE)*10^3</f>
        <v>11168945</v>
      </c>
      <c r="F29" s="48">
        <f>VLOOKUP(A29,'Consol data'!$A$1:$F$157,4,TRUE)*10^3</f>
        <v>11168945</v>
      </c>
      <c r="G29" s="49">
        <f t="shared" si="0"/>
        <v>2.1507860087038732E-5</v>
      </c>
      <c r="H29" s="54">
        <f t="shared" si="1"/>
        <v>240.22010637983081</v>
      </c>
      <c r="I29" s="55">
        <f t="shared" si="2"/>
        <v>240.22010637983081</v>
      </c>
    </row>
    <row r="30" spans="1:9" x14ac:dyDescent="0.25">
      <c r="A30" s="53" t="str">
        <f>UPPER('HOOPP Data'!F31)</f>
        <v>CHESAPEAKE ENERGY CORP</v>
      </c>
      <c r="B30" s="59" t="str">
        <f>'HOOPP Data'!G31</f>
        <v>52,100</v>
      </c>
      <c r="C30" s="43">
        <f>VLOOKUP(A30,'Consol data'!$A$1:$J$157,9,FALSE)*10^6</f>
        <v>15795063400</v>
      </c>
      <c r="D30" s="45">
        <f>VLOOKUP(A30,'Consol data'!$A$1:$J$157,10,FALSE)</f>
        <v>94.37</v>
      </c>
      <c r="E30" s="48">
        <f>VLOOKUP(A30,'Consol data'!$A$1:$F$157,5,TRUE)*10^3</f>
        <v>1729353.0000000028</v>
      </c>
      <c r="F30" s="48">
        <f>VLOOKUP(A30,'Consol data'!$A$1:$F$157,4,TRUE)*10^3</f>
        <v>83729353</v>
      </c>
      <c r="G30" s="49">
        <f t="shared" si="0"/>
        <v>3.1127934567201545E-4</v>
      </c>
      <c r="H30" s="54">
        <f t="shared" si="1"/>
        <v>538.31187027593785</v>
      </c>
      <c r="I30" s="55">
        <f t="shared" si="2"/>
        <v>26063.218215381203</v>
      </c>
    </row>
    <row r="31" spans="1:9" x14ac:dyDescent="0.25">
      <c r="A31" s="53" t="str">
        <f>UPPER('HOOPP Data'!F32)</f>
        <v>CHEVRON CORP NEW</v>
      </c>
      <c r="B31" s="59" t="str">
        <f>'HOOPP Data'!G32</f>
        <v>261,204</v>
      </c>
      <c r="C31" s="43">
        <f>VLOOKUP(A31,'Consol data'!$A$1:$J$157,9,FALSE)*10^6</f>
        <v>354191181400</v>
      </c>
      <c r="D31" s="45">
        <f>VLOOKUP(A31,'Consol data'!$A$1:$J$157,10,FALSE)</f>
        <v>179.49</v>
      </c>
      <c r="E31" s="48">
        <f>VLOOKUP(A31,'Consol data'!$A$1:$F$157,5,TRUE)*10^3</f>
        <v>53000000</v>
      </c>
      <c r="F31" s="48">
        <f>VLOOKUP(A31,'Consol data'!$A$1:$F$157,4,TRUE)*10^3</f>
        <v>645000000</v>
      </c>
      <c r="G31" s="49">
        <f t="shared" si="0"/>
        <v>1.3236779576127528E-4</v>
      </c>
      <c r="H31" s="54">
        <f t="shared" si="1"/>
        <v>7015.4931753475894</v>
      </c>
      <c r="I31" s="55">
        <f t="shared" si="2"/>
        <v>85377.228266022546</v>
      </c>
    </row>
    <row r="32" spans="1:9" x14ac:dyDescent="0.25">
      <c r="A32" s="53" t="str">
        <f>UPPER('HOOPP Data'!F33)</f>
        <v>CIVITAS RESOURCES INC</v>
      </c>
      <c r="B32" s="59"/>
      <c r="C32" s="43">
        <f>VLOOKUP(A32,'Consol data'!$A$1:$J$157,9,FALSE)*10^6</f>
        <v>4581067200</v>
      </c>
      <c r="D32" s="45">
        <f>VLOOKUP(A32,'Consol data'!$A$1:$J$157,10,FALSE)</f>
        <v>57.93</v>
      </c>
      <c r="E32" s="48">
        <f>VLOOKUP(A32,'Consol data'!$A$1:$F$157,5,TRUE)*10^3</f>
        <v>1250800</v>
      </c>
      <c r="F32" s="48">
        <f>VLOOKUP(A32,'Consol data'!$A$1:$F$157,4,TRUE)*10^3</f>
        <v>1250800</v>
      </c>
      <c r="G32" s="49">
        <f t="shared" si="0"/>
        <v>0</v>
      </c>
      <c r="H32" s="54">
        <f t="shared" si="1"/>
        <v>0</v>
      </c>
      <c r="I32" s="55">
        <f t="shared" si="2"/>
        <v>0</v>
      </c>
    </row>
    <row r="33" spans="1:9" x14ac:dyDescent="0.25">
      <c r="A33" s="53" t="str">
        <f>UPPER('HOOPP Data'!F34)</f>
        <v>CMS ENERGY CORP</v>
      </c>
      <c r="B33" s="59"/>
      <c r="C33" s="43">
        <f>VLOOKUP(A33,'Consol data'!$A$1:$J$157,9,FALSE)*10^6</f>
        <v>33410029000.000004</v>
      </c>
      <c r="D33" s="45">
        <f>VLOOKUP(A33,'Consol data'!$A$1:$J$157,10,FALSE)</f>
        <v>63.33</v>
      </c>
      <c r="E33" s="48">
        <f>VLOOKUP(A33,'Consol data'!$A$1:$F$157,5,TRUE)*10^3</f>
        <v>17687946.000000004</v>
      </c>
      <c r="F33" s="48">
        <f>VLOOKUP(A33,'Consol data'!$A$1:$F$157,4,TRUE)*10^3</f>
        <v>42502046</v>
      </c>
      <c r="G33" s="49">
        <f t="shared" si="0"/>
        <v>0</v>
      </c>
      <c r="H33" s="54">
        <f t="shared" si="1"/>
        <v>0</v>
      </c>
      <c r="I33" s="55">
        <f t="shared" si="2"/>
        <v>0</v>
      </c>
    </row>
    <row r="34" spans="1:9" x14ac:dyDescent="0.25">
      <c r="A34" s="53" t="str">
        <f>UPPER('HOOPP Data'!F35)</f>
        <v>COASTAL GASLINK PIPELINE LTD</v>
      </c>
      <c r="B34" s="59"/>
      <c r="C34" s="43">
        <f>VLOOKUP(A34,'Consol data'!$A$1:$J$157,9,FALSE)*10^6</f>
        <v>0</v>
      </c>
      <c r="D34" s="45">
        <f>VLOOKUP(A34,'Consol data'!$A$1:$J$157,10,FALSE)</f>
        <v>0</v>
      </c>
      <c r="E34" s="48">
        <f>VLOOKUP(A34,'Consol data'!$A$1:$F$157,5,TRUE)*10^3</f>
        <v>0</v>
      </c>
      <c r="F34" s="48">
        <f>VLOOKUP(A34,'Consol data'!$A$1:$F$157,4,TRUE)*10^3</f>
        <v>0</v>
      </c>
      <c r="G34" s="49"/>
      <c r="H34" s="54">
        <f t="shared" si="1"/>
        <v>0</v>
      </c>
      <c r="I34" s="55">
        <f t="shared" si="2"/>
        <v>0</v>
      </c>
    </row>
    <row r="35" spans="1:9" x14ac:dyDescent="0.25">
      <c r="A35" s="53" t="str">
        <f>UPPER('HOOPP Data'!F36)</f>
        <v>CONOCOPHILLIPS</v>
      </c>
      <c r="B35" s="59" t="str">
        <f>'HOOPP Data'!G36</f>
        <v>37,907</v>
      </c>
      <c r="C35" s="43">
        <f>VLOOKUP(A35,'Consol data'!$A$1:$J$157,9,FALSE)*10^6</f>
        <v>112527312228.49602</v>
      </c>
      <c r="D35" s="45">
        <f>VLOOKUP(A35,'Consol data'!$A$1:$J$157,10,FALSE)</f>
        <v>87.150316000000004</v>
      </c>
      <c r="E35" s="48">
        <f>VLOOKUP(A35,'Consol data'!$A$1:$F$157,5,TRUE)*10^3</f>
        <v>16014000</v>
      </c>
      <c r="F35" s="48">
        <f>VLOOKUP(A35,'Consol data'!$A$1:$F$157,4,TRUE)*10^3</f>
        <v>251014000</v>
      </c>
      <c r="G35" s="49">
        <f t="shared" si="0"/>
        <v>2.9358268345588425E-5</v>
      </c>
      <c r="H35" s="54">
        <f t="shared" si="1"/>
        <v>470.14330928625304</v>
      </c>
      <c r="I35" s="55">
        <f t="shared" si="2"/>
        <v>7369.3363704995327</v>
      </c>
    </row>
    <row r="36" spans="1:9" x14ac:dyDescent="0.25">
      <c r="A36" s="53" t="str">
        <f>UPPER('HOOPP Data'!F37)</f>
        <v>CONTINENTAL RESOURCES INC/OK</v>
      </c>
      <c r="B36" s="59"/>
      <c r="C36" s="43">
        <f>VLOOKUP(A36,'Consol data'!$A$1:$J$157,9,FALSE)*10^6</f>
        <v>0</v>
      </c>
      <c r="D36" s="45">
        <f>VLOOKUP(A36,'Consol data'!$A$1:$J$157,10,FALSE)</f>
        <v>54.852999740000001</v>
      </c>
      <c r="E36" s="48">
        <f>VLOOKUP(A36,'Consol data'!$A$1:$F$157,5,TRUE)*10^3</f>
        <v>3350000</v>
      </c>
      <c r="F36" s="48">
        <f>VLOOKUP(A36,'Consol data'!$A$1:$F$157,4,TRUE)*10^3</f>
        <v>3350000</v>
      </c>
      <c r="G36" s="49"/>
      <c r="H36" s="54">
        <f t="shared" si="1"/>
        <v>0</v>
      </c>
      <c r="I36" s="55">
        <f t="shared" si="2"/>
        <v>0</v>
      </c>
    </row>
    <row r="37" spans="1:9" x14ac:dyDescent="0.25">
      <c r="A37" s="53" t="str">
        <f>UPPER('HOOPP Data'!F38)</f>
        <v>CRESCENT ENERGY INC-A</v>
      </c>
      <c r="B37" s="59"/>
      <c r="C37" s="43">
        <f>VLOOKUP(A37,'Consol data'!$A$1:$J$157,9,FALSE)*10^6</f>
        <v>3273949600</v>
      </c>
      <c r="D37" s="45">
        <f>VLOOKUP(A37,'Consol data'!$A$1:$J$157,10,FALSE)</f>
        <v>11.99</v>
      </c>
      <c r="E37" s="48">
        <f>VLOOKUP(A37,'Consol data'!$A$1:$F$157,5,TRUE)*10^3</f>
        <v>1981075</v>
      </c>
      <c r="F37" s="48">
        <f>VLOOKUP(A37,'Consol data'!$A$1:$F$157,4,TRUE)*10^3</f>
        <v>1981075</v>
      </c>
      <c r="G37" s="49">
        <f t="shared" si="0"/>
        <v>0</v>
      </c>
      <c r="H37" s="54">
        <f t="shared" si="1"/>
        <v>0</v>
      </c>
      <c r="I37" s="55">
        <f t="shared" si="2"/>
        <v>0</v>
      </c>
    </row>
    <row r="38" spans="1:9" x14ac:dyDescent="0.25">
      <c r="A38" s="53" t="str">
        <f>UPPER('HOOPP Data'!F39)</f>
        <v>CRESCENT PT ENERGY CORP</v>
      </c>
      <c r="B38" s="59" t="str">
        <f>'HOOPP Data'!G39</f>
        <v>1,025,000</v>
      </c>
      <c r="C38" s="43">
        <f>VLOOKUP(A38,'Consol data'!$A$1:$J$157,9,FALSE)*10^6</f>
        <v>4872505924.4312</v>
      </c>
      <c r="D38" s="45">
        <f>VLOOKUP(A38,'Consol data'!$A$1:$J$157,10,FALSE)</f>
        <v>7.1345089200000009</v>
      </c>
      <c r="E38" s="48">
        <f>VLOOKUP(A38,'Consol data'!$A$1:$F$157,5,TRUE)*10^3</f>
        <v>1305425</v>
      </c>
      <c r="F38" s="48">
        <f>VLOOKUP(A38,'Consol data'!$A$1:$F$157,4,TRUE)*10^3</f>
        <v>1305425</v>
      </c>
      <c r="G38" s="49">
        <f t="shared" si="0"/>
        <v>1.5008440741616298E-3</v>
      </c>
      <c r="H38" s="54">
        <f t="shared" si="1"/>
        <v>1959.2393755124456</v>
      </c>
      <c r="I38" s="55">
        <f t="shared" si="2"/>
        <v>1959.2393755124456</v>
      </c>
    </row>
    <row r="39" spans="1:9" x14ac:dyDescent="0.25">
      <c r="A39" s="53" t="str">
        <f>UPPER('HOOPP Data'!F40)</f>
        <v>CSV HOLDINGS INC</v>
      </c>
      <c r="B39" s="59"/>
      <c r="C39" s="43">
        <f>VLOOKUP(A39,'Consol data'!$A$1:$J$157,9,FALSE)*10^6</f>
        <v>0</v>
      </c>
      <c r="D39" s="45">
        <f>VLOOKUP(A39,'Consol data'!$A$1:$J$157,10,FALSE)</f>
        <v>0</v>
      </c>
      <c r="E39" s="48">
        <f>VLOOKUP(A39,'Consol data'!$A$1:$F$157,5,TRUE)*10^3</f>
        <v>0</v>
      </c>
      <c r="F39" s="48">
        <f>VLOOKUP(A39,'Consol data'!$A$1:$F$157,4,TRUE)*10^3</f>
        <v>0</v>
      </c>
      <c r="G39" s="49"/>
      <c r="H39" s="54">
        <f t="shared" si="1"/>
        <v>0</v>
      </c>
      <c r="I39" s="55">
        <f t="shared" si="2"/>
        <v>0</v>
      </c>
    </row>
    <row r="40" spans="1:9" x14ac:dyDescent="0.25">
      <c r="A40" s="53" t="str">
        <f>UPPER('HOOPP Data'!F41)</f>
        <v>DEVON ENERGY CORP NEW</v>
      </c>
      <c r="B40" s="59" t="str">
        <f>'HOOPP Data'!G41</f>
        <v>24</v>
      </c>
      <c r="C40" s="43">
        <f>VLOOKUP(A40,'Consol data'!$A$1:$J$157,9,FALSE)*10^6</f>
        <v>45559030000</v>
      </c>
      <c r="D40" s="45">
        <f>VLOOKUP(A40,'Consol data'!$A$1:$J$157,10,FALSE)</f>
        <v>61.51</v>
      </c>
      <c r="E40" s="48">
        <f>VLOOKUP(A40,'Consol data'!$A$1:$F$157,5,TRUE)*10^3</f>
        <v>4979500</v>
      </c>
      <c r="F40" s="48">
        <f>VLOOKUP(A40,'Consol data'!$A$1:$F$157,4,TRUE)*10^3</f>
        <v>94979500</v>
      </c>
      <c r="G40" s="49">
        <f t="shared" si="0"/>
        <v>3.2402796986678601E-8</v>
      </c>
      <c r="H40" s="54">
        <f t="shared" si="1"/>
        <v>0.16134972759516608</v>
      </c>
      <c r="I40" s="55">
        <f t="shared" si="2"/>
        <v>3.0776014563962404</v>
      </c>
    </row>
    <row r="41" spans="1:9" x14ac:dyDescent="0.25">
      <c r="A41" s="53" t="str">
        <f>UPPER('HOOPP Data'!F42)</f>
        <v>DIAMONDBACK ENERGY INC</v>
      </c>
      <c r="B41" s="59"/>
      <c r="C41" s="43">
        <f>VLOOKUP(A41,'Consol data'!$A$1:$J$157,9,FALSE)*10^6</f>
        <v>23169150950.400398</v>
      </c>
      <c r="D41" s="45">
        <f>VLOOKUP(A41,'Consol data'!$A$1:$J$157,10,FALSE)</f>
        <v>101.02051036</v>
      </c>
      <c r="E41" s="48">
        <f>VLOOKUP(A41,'Consol data'!$A$1:$F$157,5,TRUE)*10^3</f>
        <v>2161366.9999999981</v>
      </c>
      <c r="F41" s="48">
        <f>VLOOKUP(A41,'Consol data'!$A$1:$F$157,4,TRUE)*10^3</f>
        <v>47251969</v>
      </c>
      <c r="G41" s="49">
        <f t="shared" si="0"/>
        <v>0</v>
      </c>
      <c r="H41" s="54">
        <f t="shared" si="1"/>
        <v>0</v>
      </c>
      <c r="I41" s="55">
        <f t="shared" si="2"/>
        <v>0</v>
      </c>
    </row>
    <row r="42" spans="1:9" x14ac:dyDescent="0.25">
      <c r="A42" s="53" t="str">
        <f>UPPER('HOOPP Data'!F43)</f>
        <v>DOMINION ENERGY INC</v>
      </c>
      <c r="B42" s="59" t="str">
        <f>'HOOPP Data'!G43</f>
        <v>29,519</v>
      </c>
      <c r="C42" s="43">
        <f>VLOOKUP(A42,'Consol data'!$A$1:$J$157,9,FALSE)*10^6</f>
        <v>69988498518.399994</v>
      </c>
      <c r="D42" s="45">
        <f>VLOOKUP(A42,'Consol data'!$A$1:$J$157,10,FALSE)</f>
        <v>45.288621840000005</v>
      </c>
      <c r="E42" s="48">
        <f>VLOOKUP(A42,'Consol data'!$A$1:$F$157,5,TRUE)*10^3</f>
        <v>33645033</v>
      </c>
      <c r="F42" s="48">
        <f>VLOOKUP(A42,'Consol data'!$A$1:$F$157,4,TRUE)*10^3</f>
        <v>62924334</v>
      </c>
      <c r="G42" s="49">
        <f t="shared" si="0"/>
        <v>1.9101350313201755E-5</v>
      </c>
      <c r="H42" s="54">
        <f t="shared" si="1"/>
        <v>642.66556163223333</v>
      </c>
      <c r="I42" s="55">
        <f t="shared" si="2"/>
        <v>1201.9397469589119</v>
      </c>
    </row>
    <row r="43" spans="1:9" x14ac:dyDescent="0.25">
      <c r="A43" s="53" t="str">
        <f>UPPER('HOOPP Data'!F44)</f>
        <v>DTE ENERGY CO</v>
      </c>
      <c r="B43" s="59"/>
      <c r="C43" s="43">
        <f>VLOOKUP(A43,'Consol data'!$A$1:$J$157,9,FALSE)*10^6</f>
        <v>32030676987.806206</v>
      </c>
      <c r="D43" s="45">
        <f>VLOOKUP(A43,'Consol data'!$A$1:$J$157,10,FALSE)</f>
        <v>86.803191860000013</v>
      </c>
      <c r="E43" s="48">
        <f>VLOOKUP(A43,'Consol data'!$A$1:$F$157,5,TRUE)*10^3</f>
        <v>27278000</v>
      </c>
      <c r="F43" s="48">
        <f>VLOOKUP(A43,'Consol data'!$A$1:$F$157,4,TRUE)*10^3</f>
        <v>53475000</v>
      </c>
      <c r="G43" s="49">
        <f t="shared" si="0"/>
        <v>0</v>
      </c>
      <c r="H43" s="54">
        <f t="shared" si="1"/>
        <v>0</v>
      </c>
      <c r="I43" s="55">
        <f t="shared" si="2"/>
        <v>0</v>
      </c>
    </row>
    <row r="44" spans="1:9" x14ac:dyDescent="0.25">
      <c r="A44" s="53" t="str">
        <f>UPPER('HOOPP Data'!F45)</f>
        <v>DUKE ENERGY CORP NEW</v>
      </c>
      <c r="B44" s="59" t="str">
        <f>'HOOPP Data'!G45</f>
        <v>5,082</v>
      </c>
      <c r="C44" s="43">
        <f>VLOOKUP(A44,'Consol data'!$A$1:$J$157,9,FALSE)*10^6</f>
        <v>118331886646.60001</v>
      </c>
      <c r="D44" s="45">
        <f>VLOOKUP(A44,'Consol data'!$A$1:$J$157,10,FALSE)</f>
        <v>76.064500379999998</v>
      </c>
      <c r="E44" s="48">
        <f>VLOOKUP(A44,'Consol data'!$A$1:$F$157,5,TRUE)*10^3</f>
        <v>79220000</v>
      </c>
      <c r="F44" s="48">
        <f>VLOOKUP(A44,'Consol data'!$A$1:$F$157,4,TRUE)*10^3</f>
        <v>117808000</v>
      </c>
      <c r="G44" s="49">
        <f t="shared" si="0"/>
        <v>3.2667423962032037E-6</v>
      </c>
      <c r="H44" s="54">
        <f t="shared" si="1"/>
        <v>258.7913326272178</v>
      </c>
      <c r="I44" s="55">
        <f t="shared" si="2"/>
        <v>384.84838821190704</v>
      </c>
    </row>
    <row r="45" spans="1:9" x14ac:dyDescent="0.25">
      <c r="A45" s="53" t="str">
        <f>UPPER('HOOPP Data'!F46)</f>
        <v>ECOPETROL SA</v>
      </c>
      <c r="B45" s="59"/>
      <c r="C45" s="43">
        <f>VLOOKUP(A45,'Consol data'!$A$1:$J$157,9,FALSE)*10^6</f>
        <v>46821436788.599998</v>
      </c>
      <c r="D45" s="45">
        <f>VLOOKUP(A45,'Consol data'!$A$1:$J$157,10,FALSE)</f>
        <v>0.49851999999999996</v>
      </c>
      <c r="E45" s="48">
        <f>VLOOKUP(A45,'Consol data'!$A$1:$F$157,5,TRUE)*10^3</f>
        <v>13460533.999999985</v>
      </c>
      <c r="F45" s="48">
        <f>VLOOKUP(A45,'Consol data'!$A$1:$F$157,4,TRUE)*10^3</f>
        <v>166908534</v>
      </c>
      <c r="G45" s="49">
        <f t="shared" si="0"/>
        <v>0</v>
      </c>
      <c r="H45" s="54">
        <f t="shared" si="1"/>
        <v>0</v>
      </c>
      <c r="I45" s="55">
        <f t="shared" si="2"/>
        <v>0</v>
      </c>
    </row>
    <row r="46" spans="1:9" x14ac:dyDescent="0.25">
      <c r="A46" s="53" t="str">
        <f>UPPER('HOOPP Data'!F47)</f>
        <v>EMERA INC</v>
      </c>
      <c r="B46" s="59"/>
      <c r="C46" s="43">
        <f>VLOOKUP(A46,'Consol data'!$A$1:$J$157,9,FALSE)*10^6</f>
        <v>25260232899.825001</v>
      </c>
      <c r="D46" s="45">
        <f>VLOOKUP(A46,'Consol data'!$A$1:$J$157,10,FALSE)</f>
        <v>38.220583500000004</v>
      </c>
      <c r="E46" s="48">
        <f>VLOOKUP(A46,'Consol data'!$A$1:$F$157,5,TRUE)*10^3</f>
        <v>14925227.000000002</v>
      </c>
      <c r="F46" s="48">
        <f>VLOOKUP(A46,'Consol data'!$A$1:$F$157,4,TRUE)*10^3</f>
        <v>23735997.000000004</v>
      </c>
      <c r="G46" s="49">
        <f t="shared" si="0"/>
        <v>0</v>
      </c>
      <c r="H46" s="54">
        <f t="shared" si="1"/>
        <v>0</v>
      </c>
      <c r="I46" s="55">
        <f t="shared" si="2"/>
        <v>0</v>
      </c>
    </row>
    <row r="47" spans="1:9" x14ac:dyDescent="0.25">
      <c r="A47" s="53" t="str">
        <f>UPPER('HOOPP Data'!F48)</f>
        <v>ENBRIDGE INC</v>
      </c>
      <c r="B47" s="59" t="str">
        <f>'HOOPP Data'!G48</f>
        <v>1,329,000</v>
      </c>
      <c r="C47" s="43">
        <f>VLOOKUP(A47,'Consol data'!$A$1:$J$157,9,FALSE)*10^6</f>
        <v>146572060272</v>
      </c>
      <c r="D47" s="45">
        <f>VLOOKUP(A47,'Consol data'!$A$1:$J$157,10,FALSE)</f>
        <v>39.114243520000002</v>
      </c>
      <c r="E47" s="48">
        <f>VLOOKUP(A47,'Consol data'!$A$1:$F$157,5,TRUE)*10^3</f>
        <v>14408000</v>
      </c>
      <c r="F47" s="48">
        <f>VLOOKUP(A47,'Consol data'!$A$1:$F$157,4,TRUE)*10^3</f>
        <v>68508602</v>
      </c>
      <c r="G47" s="49">
        <f t="shared" si="0"/>
        <v>3.5465715322288065E-4</v>
      </c>
      <c r="H47" s="54">
        <f t="shared" si="1"/>
        <v>5109.9002636352643</v>
      </c>
      <c r="I47" s="55">
        <f t="shared" si="2"/>
        <v>24297.065756599346</v>
      </c>
    </row>
    <row r="48" spans="1:9" x14ac:dyDescent="0.25">
      <c r="A48" s="53" t="str">
        <f>UPPER('HOOPP Data'!F49)</f>
        <v>ENEL SPA</v>
      </c>
      <c r="B48" s="59"/>
      <c r="C48" s="43">
        <f>VLOOKUP(A48,'Consol data'!$A$1:$J$157,9,FALSE)*10^6</f>
        <v>148452978613.71149</v>
      </c>
      <c r="D48" s="45">
        <f>VLOOKUP(A48,'Consol data'!$A$1:$J$157,10,FALSE)</f>
        <v>5.3983519300000005</v>
      </c>
      <c r="E48" s="48">
        <f>VLOOKUP(A48,'Consol data'!$A$1:$F$157,5,TRUE)*10^3</f>
        <v>57089658.000000007</v>
      </c>
      <c r="F48" s="48">
        <f>VLOOKUP(A48,'Consol data'!$A$1:$F$157,4,TRUE)*10^3</f>
        <v>132889455.00000001</v>
      </c>
      <c r="G48" s="49">
        <f t="shared" si="0"/>
        <v>0</v>
      </c>
      <c r="H48" s="54">
        <f t="shared" si="1"/>
        <v>0</v>
      </c>
      <c r="I48" s="55">
        <f t="shared" si="2"/>
        <v>0</v>
      </c>
    </row>
    <row r="49" spans="1:9" x14ac:dyDescent="0.25">
      <c r="A49" s="53" t="str">
        <f>UPPER('HOOPP Data'!F50)</f>
        <v>ENERFLEX LTD</v>
      </c>
      <c r="B49" s="59"/>
      <c r="C49" s="43">
        <f>VLOOKUP(A49,'Consol data'!$A$1:$J$157,9,FALSE)*10^6</f>
        <v>1688584049.6184001</v>
      </c>
      <c r="D49" s="45">
        <f>VLOOKUP(A49,'Consol data'!$A$1:$J$157,10,FALSE)</f>
        <v>6.3073194799999994</v>
      </c>
      <c r="E49" s="48">
        <f>VLOOKUP(A49,'Consol data'!$A$1:$F$157,5,TRUE)*10^3</f>
        <v>30699.999999999818</v>
      </c>
      <c r="F49" s="48">
        <f>VLOOKUP(A49,'Consol data'!$A$1:$F$157,4,TRUE)*10^3</f>
        <v>3175700</v>
      </c>
      <c r="G49" s="49">
        <f t="shared" si="0"/>
        <v>0</v>
      </c>
      <c r="H49" s="54">
        <f t="shared" si="1"/>
        <v>0</v>
      </c>
      <c r="I49" s="55">
        <f t="shared" si="2"/>
        <v>0</v>
      </c>
    </row>
    <row r="50" spans="1:9" x14ac:dyDescent="0.25">
      <c r="A50" s="53" t="str">
        <f>UPPER('HOOPP Data'!F51)</f>
        <v>ENERGY TRANSFER LP</v>
      </c>
      <c r="B50" s="59"/>
      <c r="C50" s="43">
        <f>VLOOKUP(A50,'Consol data'!$A$1:$J$157,9,FALSE)*10^6</f>
        <v>73678255672.373001</v>
      </c>
      <c r="D50" s="45">
        <f>VLOOKUP(A50,'Consol data'!$A$1:$J$157,10,FALSE)</f>
        <v>8.7667309400000004</v>
      </c>
      <c r="E50" s="48">
        <f>VLOOKUP(A50,'Consol data'!$A$1:$F$157,5,TRUE)*10^3</f>
        <v>0</v>
      </c>
      <c r="F50" s="48">
        <f>VLOOKUP(A50,'Consol data'!$A$1:$F$157,4,TRUE)*10^3</f>
        <v>0</v>
      </c>
      <c r="G50" s="49">
        <f t="shared" si="0"/>
        <v>0</v>
      </c>
      <c r="H50" s="54">
        <f t="shared" si="1"/>
        <v>0</v>
      </c>
      <c r="I50" s="55">
        <f t="shared" si="2"/>
        <v>0</v>
      </c>
    </row>
    <row r="51" spans="1:9" x14ac:dyDescent="0.25">
      <c r="A51" s="53" t="str">
        <f>UPPER('HOOPP Data'!F52)</f>
        <v>ENERPLUS CORP</v>
      </c>
      <c r="B51" s="59"/>
      <c r="C51" s="43">
        <f>VLOOKUP(A51,'Consol data'!$A$1:$J$157,9,FALSE)*10^6</f>
        <v>3011580869.3674002</v>
      </c>
      <c r="D51" s="45">
        <f>VLOOKUP(A51,'Consol data'!$A$1:$J$157,10,FALSE)</f>
        <v>17.651631800000001</v>
      </c>
      <c r="E51" s="48">
        <f>VLOOKUP(A51,'Consol data'!$A$1:$F$157,5,TRUE)*10^3</f>
        <v>962453</v>
      </c>
      <c r="F51" s="48">
        <f>VLOOKUP(A51,'Consol data'!$A$1:$F$157,4,TRUE)*10^3</f>
        <v>962520</v>
      </c>
      <c r="G51" s="49">
        <f t="shared" si="0"/>
        <v>0</v>
      </c>
      <c r="H51" s="54">
        <f t="shared" si="1"/>
        <v>0</v>
      </c>
      <c r="I51" s="55">
        <f t="shared" si="2"/>
        <v>0</v>
      </c>
    </row>
    <row r="52" spans="1:9" x14ac:dyDescent="0.25">
      <c r="A52" s="53" t="str">
        <f>UPPER('HOOPP Data'!F53)</f>
        <v>ENI SPA</v>
      </c>
      <c r="B52" s="59"/>
      <c r="C52" s="43">
        <f>VLOOKUP(A52,'Consol data'!$A$1:$J$157,9,FALSE)*10^6</f>
        <v>62574576119.335403</v>
      </c>
      <c r="D52" s="45">
        <f>VLOOKUP(A52,'Consol data'!$A$1:$J$157,10,FALSE)</f>
        <v>14.258947066000001</v>
      </c>
      <c r="E52" s="48">
        <f>VLOOKUP(A52,'Consol data'!$A$1:$F$157,5,TRUE)*10^3</f>
        <v>40182973</v>
      </c>
      <c r="F52" s="48">
        <f>VLOOKUP(A52,'Consol data'!$A$1:$F$157,4,TRUE)*10^3</f>
        <v>219609973</v>
      </c>
      <c r="G52" s="49">
        <f t="shared" si="0"/>
        <v>0</v>
      </c>
      <c r="H52" s="54">
        <f t="shared" si="1"/>
        <v>0</v>
      </c>
      <c r="I52" s="55">
        <f t="shared" si="2"/>
        <v>0</v>
      </c>
    </row>
    <row r="53" spans="1:9" x14ac:dyDescent="0.25">
      <c r="A53" s="53" t="s">
        <v>7433</v>
      </c>
      <c r="B53" s="59"/>
      <c r="C53" s="43">
        <f>VLOOKUP(A53,'Consol data'!$A$1:$J$157,9,FALSE)*10^6</f>
        <v>76104447600</v>
      </c>
      <c r="D53" s="45">
        <f>VLOOKUP(A53,'Consol data'!$A$1:$J$157,10,FALSE)</f>
        <v>129.52000000000001</v>
      </c>
      <c r="E53" s="48">
        <f>VLOOKUP(A53,'Consol data'!$A$1:$F$157,5,TRUE)*10^3</f>
        <v>5450442.9999999991</v>
      </c>
      <c r="F53" s="48">
        <f>VLOOKUP(A53,'Consol data'!$A$1:$F$157,4,TRUE)*10^3</f>
        <v>115741443</v>
      </c>
      <c r="G53" s="49">
        <f t="shared" si="0"/>
        <v>0</v>
      </c>
      <c r="H53" s="54">
        <f t="shared" si="1"/>
        <v>0</v>
      </c>
      <c r="I53" s="55">
        <f t="shared" si="2"/>
        <v>0</v>
      </c>
    </row>
    <row r="54" spans="1:9" x14ac:dyDescent="0.25">
      <c r="A54" s="53" t="str">
        <f>UPPER('HOOPP Data'!F55)</f>
        <v>EQT CORP</v>
      </c>
      <c r="B54" s="59" t="str">
        <f>'HOOPP Data'!G55</f>
        <v>153,900</v>
      </c>
      <c r="C54" s="43">
        <f>VLOOKUP(A54,'Consol data'!$A$1:$J$157,9,FALSE)*10^6</f>
        <v>16669405299.999998</v>
      </c>
      <c r="D54" s="45">
        <f>VLOOKUP(A54,'Consol data'!$A$1:$J$157,10,FALSE)</f>
        <v>33.83</v>
      </c>
      <c r="E54" s="48">
        <f>VLOOKUP(A54,'Consol data'!$A$1:$F$157,5,TRUE)*10^3</f>
        <v>702985.00000000058</v>
      </c>
      <c r="F54" s="48">
        <f>VLOOKUP(A54,'Consol data'!$A$1:$F$157,4,TRUE)*10^3</f>
        <v>101720985</v>
      </c>
      <c r="G54" s="49">
        <f t="shared" si="0"/>
        <v>3.1233489775427087E-4</v>
      </c>
      <c r="H54" s="54">
        <f t="shared" si="1"/>
        <v>219.5667480977863</v>
      </c>
      <c r="I54" s="55">
        <f t="shared" si="2"/>
        <v>31771.01344943872</v>
      </c>
    </row>
    <row r="55" spans="1:9" x14ac:dyDescent="0.25">
      <c r="A55" s="53" t="str">
        <f>UPPER('HOOPP Data'!F56)</f>
        <v>EQUINOR ASA</v>
      </c>
      <c r="B55" s="59"/>
      <c r="C55" s="43">
        <f>VLOOKUP(A55,'Consol data'!$A$1:$J$157,9,FALSE)*10^6</f>
        <v>97317096800</v>
      </c>
      <c r="D55" s="45">
        <f>VLOOKUP(A55,'Consol data'!$A$1:$J$157,10,FALSE)</f>
        <v>351.8</v>
      </c>
      <c r="E55" s="48">
        <f>VLOOKUP(A55,'Consol data'!$A$1:$F$157,5,TRUE)*10^3</f>
        <v>11500000</v>
      </c>
      <c r="F55" s="48">
        <f>VLOOKUP(A55,'Consol data'!$A$1:$F$157,4,TRUE)*10^3</f>
        <v>254550000</v>
      </c>
      <c r="G55" s="49">
        <f t="shared" si="0"/>
        <v>0</v>
      </c>
      <c r="H55" s="54">
        <f t="shared" si="1"/>
        <v>0</v>
      </c>
      <c r="I55" s="55">
        <f t="shared" si="2"/>
        <v>0</v>
      </c>
    </row>
    <row r="56" spans="1:9" x14ac:dyDescent="0.25">
      <c r="A56" s="53" t="str">
        <f>UPPER('HOOPP Data'!F57)</f>
        <v>EQUITRANS MIDSTREAM CORP</v>
      </c>
      <c r="B56" s="59"/>
      <c r="C56" s="43">
        <f>VLOOKUP(A56,'Consol data'!$A$1:$J$157,9,FALSE)*10^6</f>
        <v>10999079700</v>
      </c>
      <c r="D56" s="45">
        <f>VLOOKUP(A56,'Consol data'!$A$1:$J$157,10,FALSE)</f>
        <v>6.7</v>
      </c>
      <c r="E56" s="48">
        <f>VLOOKUP(A56,'Consol data'!$A$1:$F$157,5,TRUE)*10^3</f>
        <v>2356194.9999999995</v>
      </c>
      <c r="F56" s="48">
        <f>VLOOKUP(A56,'Consol data'!$A$1:$F$157,4,TRUE)*10^3</f>
        <v>2356194.9999999995</v>
      </c>
      <c r="G56" s="49">
        <f t="shared" si="0"/>
        <v>0</v>
      </c>
      <c r="H56" s="54">
        <f t="shared" si="1"/>
        <v>0</v>
      </c>
      <c r="I56" s="55">
        <f t="shared" si="2"/>
        <v>0</v>
      </c>
    </row>
    <row r="57" spans="1:9" x14ac:dyDescent="0.25">
      <c r="A57" s="53" t="str">
        <f>UPPER('HOOPP Data'!F58)</f>
        <v>EXXON MOBIL CORP</v>
      </c>
      <c r="B57" s="59" t="str">
        <f>'HOOPP Data'!G58</f>
        <v>362,998</v>
      </c>
      <c r="C57" s="43">
        <f>VLOOKUP(A57,'Consol data'!$A$1:$J$157,9,FALSE)*10^6</f>
        <v>474820600000</v>
      </c>
      <c r="D57" s="45">
        <f>VLOOKUP(A57,'Consol data'!$A$1:$J$157,10,FALSE)</f>
        <v>110.3</v>
      </c>
      <c r="E57" s="48">
        <f>VLOOKUP(A57,'Consol data'!$A$1:$F$157,5,TRUE)*10^3</f>
        <v>105000000</v>
      </c>
      <c r="F57" s="48">
        <f>VLOOKUP(A57,'Consol data'!$A$1:$F$157,4,TRUE)*10^3</f>
        <v>825000000</v>
      </c>
      <c r="G57" s="49">
        <f t="shared" si="0"/>
        <v>8.4323804401072741E-5</v>
      </c>
      <c r="H57" s="54">
        <f t="shared" si="1"/>
        <v>8853.999462112637</v>
      </c>
      <c r="I57" s="55">
        <f t="shared" si="2"/>
        <v>69567.138630885005</v>
      </c>
    </row>
    <row r="58" spans="1:9" x14ac:dyDescent="0.25">
      <c r="A58" s="53" t="str">
        <f>UPPER('HOOPP Data'!F59)</f>
        <v>FIRSTENERGY CORP</v>
      </c>
      <c r="B58" s="59" t="str">
        <f>'HOOPP Data'!G59</f>
        <v>121,200</v>
      </c>
      <c r="C58" s="43">
        <f>VLOOKUP(A58,'Consol data'!$A$1:$J$157,9,FALSE)*10^6</f>
        <v>46215171300</v>
      </c>
      <c r="D58" s="45">
        <f>VLOOKUP(A58,'Consol data'!$A$1:$J$157,10,FALSE)</f>
        <v>41.94</v>
      </c>
      <c r="E58" s="48">
        <f>VLOOKUP(A58,'Consol data'!$A$1:$F$157,5,TRUE)*10^3</f>
        <v>17410250</v>
      </c>
      <c r="F58" s="48">
        <f>VLOOKUP(A58,'Consol data'!$A$1:$F$157,4,TRUE)*10^3</f>
        <v>49240650</v>
      </c>
      <c r="G58" s="49">
        <f t="shared" si="0"/>
        <v>1.0998829728453262E-4</v>
      </c>
      <c r="H58" s="54">
        <f t="shared" si="1"/>
        <v>1914.923752798034</v>
      </c>
      <c r="I58" s="55">
        <f t="shared" si="2"/>
        <v>5415.8952506836213</v>
      </c>
    </row>
    <row r="59" spans="1:9" x14ac:dyDescent="0.25">
      <c r="A59" s="53" t="str">
        <f>UPPER('HOOPP Data'!F60)</f>
        <v>FORTIS INC</v>
      </c>
      <c r="B59" s="59" t="str">
        <f>'HOOPP Data'!G60</f>
        <v>670,234</v>
      </c>
      <c r="C59" s="43">
        <f>VLOOKUP(A59,'Consol data'!$A$1:$J$157,9,FALSE)*10^6</f>
        <v>43128768172.952003</v>
      </c>
      <c r="D59" s="45">
        <f>VLOOKUP(A59,'Consol data'!$A$1:$J$157,10,FALSE)</f>
        <v>40.015289160000002</v>
      </c>
      <c r="E59" s="48">
        <f>VLOOKUP(A59,'Consol data'!$A$1:$F$157,5,TRUE)*10^3</f>
        <v>8927000</v>
      </c>
      <c r="F59" s="48">
        <f>VLOOKUP(A59,'Consol data'!$A$1:$F$157,4,TRUE)*10^3</f>
        <v>116697000</v>
      </c>
      <c r="G59" s="49">
        <f t="shared" si="0"/>
        <v>6.2184960180901305E-4</v>
      </c>
      <c r="H59" s="54">
        <f t="shared" si="1"/>
        <v>5551.2513953490597</v>
      </c>
      <c r="I59" s="55">
        <f t="shared" si="2"/>
        <v>72567.982982306392</v>
      </c>
    </row>
    <row r="60" spans="1:9" x14ac:dyDescent="0.25">
      <c r="A60" s="53" t="str">
        <f>UPPER('HOOPP Data'!F61)</f>
        <v>FRANCO NEV CORP</v>
      </c>
      <c r="B60" s="59"/>
      <c r="C60" s="43">
        <f>VLOOKUP(A60,'Consol data'!$A$1:$J$157,9,FALSE)*10^6</f>
        <v>18449735339.0284</v>
      </c>
      <c r="D60" s="45">
        <f>VLOOKUP(A60,'Consol data'!$A$1:$J$157,10,FALSE)</f>
        <v>136.31638834</v>
      </c>
      <c r="E60" s="48">
        <f>VLOOKUP(A60,'Consol data'!$A$1:$F$157,5,TRUE)*10^3</f>
        <v>50</v>
      </c>
      <c r="F60" s="48">
        <f>VLOOKUP(A60,'Consol data'!$A$1:$F$157,4,TRUE)*10^3</f>
        <v>134</v>
      </c>
      <c r="G60" s="49">
        <f t="shared" si="0"/>
        <v>0</v>
      </c>
      <c r="H60" s="54">
        <f t="shared" si="1"/>
        <v>0</v>
      </c>
      <c r="I60" s="55">
        <f t="shared" si="2"/>
        <v>0</v>
      </c>
    </row>
    <row r="61" spans="1:9" x14ac:dyDescent="0.25">
      <c r="A61" s="53" t="str">
        <f>UPPER('HOOPP Data'!F62)</f>
        <v>FREEHOLD ROYALTIES LTD</v>
      </c>
      <c r="B61" s="59"/>
      <c r="C61" s="43">
        <f>VLOOKUP(A61,'Consol data'!$A$1:$J$157,9,FALSE)*10^6</f>
        <v>1878026458.1738</v>
      </c>
      <c r="D61" s="45">
        <f>VLOOKUP(A61,'Consol data'!$A$1:$J$157,10,FALSE)</f>
        <v>11.69143646</v>
      </c>
      <c r="E61" s="48">
        <f>VLOOKUP(A61,'Consol data'!$A$1:$F$157,5,TRUE)*10^3</f>
        <v>0</v>
      </c>
      <c r="F61" s="48">
        <f>VLOOKUP(A61,'Consol data'!$A$1:$F$157,4,TRUE)*10^3</f>
        <v>0</v>
      </c>
      <c r="G61" s="49">
        <f t="shared" si="0"/>
        <v>0</v>
      </c>
      <c r="H61" s="54">
        <f t="shared" si="1"/>
        <v>0</v>
      </c>
      <c r="I61" s="55">
        <f t="shared" si="2"/>
        <v>0</v>
      </c>
    </row>
    <row r="62" spans="1:9" x14ac:dyDescent="0.25">
      <c r="A62" s="53" t="str">
        <f>UPPER('HOOPP Data'!F63)</f>
        <v>GALP ENERGIA SGPS SA</v>
      </c>
      <c r="B62" s="59"/>
      <c r="C62" s="43">
        <f>VLOOKUP(A62,'Consol data'!$A$1:$J$157,9,FALSE)*10^6</f>
        <v>15059101521.374601</v>
      </c>
      <c r="D62" s="45">
        <f>VLOOKUP(A62,'Consol data'!$A$1:$J$157,10,FALSE)</f>
        <v>13.53344291</v>
      </c>
      <c r="E62" s="48">
        <f>VLOOKUP(A62,'Consol data'!$A$1:$F$157,5,TRUE)*10^3</f>
        <v>3498017</v>
      </c>
      <c r="F62" s="48">
        <f>VLOOKUP(A62,'Consol data'!$A$1:$F$157,4,TRUE)*10^3</f>
        <v>50343318</v>
      </c>
      <c r="G62" s="49">
        <f t="shared" si="0"/>
        <v>0</v>
      </c>
      <c r="H62" s="54">
        <f t="shared" si="1"/>
        <v>0</v>
      </c>
      <c r="I62" s="55">
        <f t="shared" si="2"/>
        <v>0</v>
      </c>
    </row>
    <row r="63" spans="1:9" x14ac:dyDescent="0.25">
      <c r="A63" s="53" t="str">
        <f>UPPER('HOOPP Data'!F64)</f>
        <v>GLENCORE PLC</v>
      </c>
      <c r="B63" s="59"/>
      <c r="C63" s="43">
        <f>VLOOKUP(A63,'Consol data'!$A$1:$J$157,9,FALSE)*10^6</f>
        <v>107969709600</v>
      </c>
      <c r="D63" s="45">
        <f>VLOOKUP(A63,'Consol data'!$A$1:$J$157,10,FALSE)</f>
        <v>552.4</v>
      </c>
      <c r="E63" s="48">
        <f>VLOOKUP(A63,'Consol data'!$A$1:$F$157,5,TRUE)*10^3</f>
        <v>27037000</v>
      </c>
      <c r="F63" s="48">
        <f>VLOOKUP(A63,'Consol data'!$A$1:$F$157,4,TRUE)*10^3</f>
        <v>369137000</v>
      </c>
      <c r="G63" s="49">
        <f t="shared" si="0"/>
        <v>0</v>
      </c>
      <c r="H63" s="54">
        <f t="shared" si="1"/>
        <v>0</v>
      </c>
      <c r="I63" s="55">
        <f t="shared" si="2"/>
        <v>0</v>
      </c>
    </row>
    <row r="64" spans="1:9" x14ac:dyDescent="0.25">
      <c r="A64" s="53" t="str">
        <f>UPPER('HOOPP Data'!F65)</f>
        <v>HALLIBURTON CO</v>
      </c>
      <c r="B64" s="59" t="str">
        <f>'HOOPP Data'!G65</f>
        <v>62,000</v>
      </c>
      <c r="C64" s="43">
        <f>VLOOKUP(A64,'Consol data'!$A$1:$J$157,9,FALSE)*10^6</f>
        <v>42260700000</v>
      </c>
      <c r="D64" s="45">
        <f>VLOOKUP(A64,'Consol data'!$A$1:$J$157,10,FALSE)</f>
        <v>39.35</v>
      </c>
      <c r="E64" s="48">
        <f>VLOOKUP(A64,'Consol data'!$A$1:$F$157,5,TRUE)*10^3</f>
        <v>3727034</v>
      </c>
      <c r="F64" s="48">
        <f>VLOOKUP(A64,'Consol data'!$A$1:$F$157,4,TRUE)*10^3</f>
        <v>3904376</v>
      </c>
      <c r="G64" s="49">
        <f t="shared" si="0"/>
        <v>5.7729758380717785E-5</v>
      </c>
      <c r="H64" s="54">
        <f t="shared" si="1"/>
        <v>215.16077229672013</v>
      </c>
      <c r="I64" s="55">
        <f t="shared" si="2"/>
        <v>225.39868310747337</v>
      </c>
    </row>
    <row r="65" spans="1:9" x14ac:dyDescent="0.25">
      <c r="A65" s="53" t="str">
        <f>UPPER('HOOPP Data'!F66)</f>
        <v>HESS CORP</v>
      </c>
      <c r="B65" s="59"/>
      <c r="C65" s="43">
        <f>VLOOKUP(A65,'Consol data'!$A$1:$J$157,9,FALSE)*10^6</f>
        <v>50727002900</v>
      </c>
      <c r="D65" s="45">
        <f>VLOOKUP(A65,'Consol data'!$A$1:$J$157,10,FALSE)</f>
        <v>141.82</v>
      </c>
      <c r="E65" s="48">
        <f>VLOOKUP(A65,'Consol data'!$A$1:$F$157,5,TRUE)*10^3</f>
        <v>2666932.9999999972</v>
      </c>
      <c r="F65" s="48">
        <f>VLOOKUP(A65,'Consol data'!$A$1:$F$157,4,TRUE)*10^3</f>
        <v>50912534.999999993</v>
      </c>
      <c r="G65" s="49">
        <f t="shared" si="0"/>
        <v>0</v>
      </c>
      <c r="H65" s="54">
        <f t="shared" si="1"/>
        <v>0</v>
      </c>
      <c r="I65" s="55">
        <f t="shared" si="2"/>
        <v>0</v>
      </c>
    </row>
    <row r="66" spans="1:9" x14ac:dyDescent="0.25">
      <c r="A66" s="53" t="str">
        <f>UPPER('HOOPP Data'!F67)</f>
        <v>IMPERIAL OIL LTD</v>
      </c>
      <c r="B66" s="59"/>
      <c r="C66" s="43">
        <f>VLOOKUP(A66,'Consol data'!$A$1:$J$157,9,FALSE)*10^6</f>
        <v>28938255337.604797</v>
      </c>
      <c r="D66" s="45">
        <f>VLOOKUP(A66,'Consol data'!$A$1:$J$157,10,FALSE)</f>
        <v>48.708163900000002</v>
      </c>
      <c r="E66" s="48">
        <f>VLOOKUP(A66,'Consol data'!$A$1:$F$157,5,TRUE)*10^3</f>
        <v>14930000</v>
      </c>
      <c r="F66" s="48">
        <f>VLOOKUP(A66,'Consol data'!$A$1:$F$157,4,TRUE)*10^3</f>
        <v>14930000</v>
      </c>
      <c r="G66" s="49">
        <f t="shared" si="0"/>
        <v>0</v>
      </c>
      <c r="H66" s="54">
        <f t="shared" si="1"/>
        <v>0</v>
      </c>
      <c r="I66" s="55">
        <f t="shared" si="2"/>
        <v>0</v>
      </c>
    </row>
    <row r="67" spans="1:9" x14ac:dyDescent="0.25">
      <c r="A67" s="53" t="str">
        <f>UPPER('HOOPP Data'!F68)</f>
        <v>INFRAESTRUCTURA MARINA DEL G</v>
      </c>
      <c r="B67" s="59"/>
      <c r="C67" s="43">
        <f>VLOOKUP(A67,'Consol data'!$A$1:$J$157,9,FALSE)*10^6</f>
        <v>0</v>
      </c>
      <c r="D67" s="45">
        <f>VLOOKUP(A67,'Consol data'!$A$1:$J$157,10,FALSE)</f>
        <v>0</v>
      </c>
      <c r="E67" s="48">
        <f>VLOOKUP(A67,'Consol data'!$A$1:$F$157,5,TRUE)*10^3</f>
        <v>0</v>
      </c>
      <c r="F67" s="48">
        <f>VLOOKUP(A67,'Consol data'!$A$1:$F$157,4,TRUE)*10^3</f>
        <v>0</v>
      </c>
      <c r="G67" s="49"/>
      <c r="H67" s="54">
        <f t="shared" ref="H67:H129" si="3">G67*E67</f>
        <v>0</v>
      </c>
      <c r="I67" s="55">
        <f t="shared" ref="I67:I129" si="4">G67*F67</f>
        <v>0</v>
      </c>
    </row>
    <row r="68" spans="1:9" x14ac:dyDescent="0.25">
      <c r="A68" s="53" t="str">
        <f>UPPER('HOOPP Data'!F69)</f>
        <v>INTER PIPELINE LTD</v>
      </c>
      <c r="B68" s="59"/>
      <c r="C68" s="43">
        <f>VLOOKUP(A68,'Consol data'!$A$1:$J$157,9,FALSE)*10^6</f>
        <v>0</v>
      </c>
      <c r="D68" s="45">
        <f>VLOOKUP(A68,'Consol data'!$A$1:$J$157,10,FALSE)</f>
        <v>0</v>
      </c>
      <c r="E68" s="48">
        <f>VLOOKUP(A68,'Consol data'!$A$1:$F$157,5,TRUE)*10^3</f>
        <v>0</v>
      </c>
      <c r="F68" s="48">
        <f>VLOOKUP(A68,'Consol data'!$A$1:$F$157,4,TRUE)*10^3</f>
        <v>0</v>
      </c>
      <c r="G68" s="49"/>
      <c r="H68" s="54">
        <f t="shared" si="3"/>
        <v>0</v>
      </c>
      <c r="I68" s="55">
        <f t="shared" si="4"/>
        <v>0</v>
      </c>
    </row>
    <row r="69" spans="1:9" x14ac:dyDescent="0.25">
      <c r="A69" s="53" t="str">
        <f>UPPER('HOOPP Data'!F70)</f>
        <v>IRVING OIL LTD</v>
      </c>
      <c r="B69" s="59"/>
      <c r="C69" s="43">
        <f>VLOOKUP(A69,'Consol data'!$A$1:$J$157,9,FALSE)*10^6</f>
        <v>0</v>
      </c>
      <c r="D69" s="45">
        <f>VLOOKUP(A69,'Consol data'!$A$1:$J$157,10,FALSE)</f>
        <v>0</v>
      </c>
      <c r="E69" s="48">
        <f>VLOOKUP(A69,'Consol data'!$A$1:$F$157,5,TRUE)*10^3</f>
        <v>0</v>
      </c>
      <c r="F69" s="48">
        <f>VLOOKUP(A69,'Consol data'!$A$1:$F$157,4,TRUE)*10^3</f>
        <v>0</v>
      </c>
      <c r="G69" s="49"/>
      <c r="H69" s="54">
        <f t="shared" si="3"/>
        <v>0</v>
      </c>
      <c r="I69" s="55">
        <f t="shared" si="4"/>
        <v>0</v>
      </c>
    </row>
    <row r="70" spans="1:9" x14ac:dyDescent="0.25">
      <c r="A70" s="53" t="str">
        <f>UPPER('HOOPP Data'!F71)</f>
        <v>ITOCHU CORP</v>
      </c>
      <c r="B70" s="59"/>
      <c r="C70" s="43">
        <f>VLOOKUP(A70,'Consol data'!$A$1:$J$157,9,FALSE)*10^6</f>
        <v>75878056061.905014</v>
      </c>
      <c r="D70" s="45">
        <f>VLOOKUP(A70,'Consol data'!$A$1:$J$157,10,FALSE)</f>
        <v>31.631152</v>
      </c>
      <c r="E70" s="48">
        <f>VLOOKUP(A70,'Consol data'!$A$1:$F$157,5,TRUE)*10^3</f>
        <v>2263692.0000000005</v>
      </c>
      <c r="F70" s="48">
        <f>VLOOKUP(A70,'Consol data'!$A$1:$F$157,4,TRUE)*10^3</f>
        <v>4731172.0000000009</v>
      </c>
      <c r="G70" s="49">
        <f t="shared" ref="G70:G129" si="5">(B70*D70)/C70</f>
        <v>0</v>
      </c>
      <c r="H70" s="54">
        <f t="shared" si="3"/>
        <v>0</v>
      </c>
      <c r="I70" s="55">
        <f t="shared" si="4"/>
        <v>0</v>
      </c>
    </row>
    <row r="71" spans="1:9" x14ac:dyDescent="0.25">
      <c r="A71" s="53" t="str">
        <f>UPPER('HOOPP Data'!F72)</f>
        <v>JP MORGAN INVESTMENT MANAGEMENT INC</v>
      </c>
      <c r="B71" s="59"/>
      <c r="C71" s="43">
        <f>VLOOKUP(A71,'Consol data'!$A$1:$J$157,9,FALSE)*10^6</f>
        <v>0</v>
      </c>
      <c r="D71" s="45">
        <f>VLOOKUP(A71,'Consol data'!$A$1:$J$157,10,FALSE)</f>
        <v>0</v>
      </c>
      <c r="E71" s="48">
        <f>VLOOKUP(A71,'Consol data'!$A$1:$F$157,5,TRUE)*10^3</f>
        <v>0</v>
      </c>
      <c r="F71" s="48">
        <f>VLOOKUP(A71,'Consol data'!$A$1:$F$157,4,TRUE)*10^3</f>
        <v>0</v>
      </c>
      <c r="G71" s="49"/>
      <c r="H71" s="54">
        <f t="shared" si="3"/>
        <v>0</v>
      </c>
      <c r="I71" s="55">
        <f t="shared" si="4"/>
        <v>0</v>
      </c>
    </row>
    <row r="72" spans="1:9" x14ac:dyDescent="0.25">
      <c r="A72" s="53" t="str">
        <f>UPPER('HOOPP Data'!F73)</f>
        <v>KEYERA CORP</v>
      </c>
      <c r="B72" s="59"/>
      <c r="C72" s="43">
        <f>VLOOKUP(A72,'Consol data'!$A$1:$J$157,9,FALSE)*10^6</f>
        <v>7891236073.958601</v>
      </c>
      <c r="D72" s="45">
        <f>VLOOKUP(A72,'Consol data'!$A$1:$J$157,10,FALSE)</f>
        <v>21.854049580000002</v>
      </c>
      <c r="E72" s="48">
        <f>VLOOKUP(A72,'Consol data'!$A$1:$F$157,5,TRUE)*10^3</f>
        <v>1733232</v>
      </c>
      <c r="F72" s="48">
        <f>VLOOKUP(A72,'Consol data'!$A$1:$F$157,4,TRUE)*10^3</f>
        <v>1735962</v>
      </c>
      <c r="G72" s="49">
        <f t="shared" si="5"/>
        <v>0</v>
      </c>
      <c r="H72" s="54">
        <f t="shared" si="3"/>
        <v>0</v>
      </c>
      <c r="I72" s="55">
        <f t="shared" si="4"/>
        <v>0</v>
      </c>
    </row>
    <row r="73" spans="1:9" x14ac:dyDescent="0.25">
      <c r="A73" s="53" t="str">
        <f>UPPER('HOOPP Data'!F74)</f>
        <v>KINDER MORGAN INC DEL</v>
      </c>
      <c r="B73" s="59"/>
      <c r="C73" s="43">
        <f>VLOOKUP(A73,'Consol data'!$A$1:$J$157,9,FALSE)*10^6</f>
        <v>73340083800</v>
      </c>
      <c r="D73" s="45">
        <f>VLOOKUP(A73,'Consol data'!$A$1:$J$157,10,FALSE)</f>
        <v>18.079999999999998</v>
      </c>
      <c r="E73" s="48">
        <f>VLOOKUP(A73,'Consol data'!$A$1:$F$157,5,TRUE)*10^3</f>
        <v>18000000</v>
      </c>
      <c r="F73" s="48">
        <f>VLOOKUP(A73,'Consol data'!$A$1:$F$157,4,TRUE)*10^3</f>
        <v>18000000</v>
      </c>
      <c r="G73" s="49">
        <f t="shared" si="5"/>
        <v>0</v>
      </c>
      <c r="H73" s="54">
        <f t="shared" si="3"/>
        <v>0</v>
      </c>
      <c r="I73" s="55">
        <f t="shared" si="4"/>
        <v>0</v>
      </c>
    </row>
    <row r="74" spans="1:9" x14ac:dyDescent="0.25">
      <c r="A74" s="53" t="str">
        <f>UPPER('HOOPP Data'!F75)</f>
        <v>KOREA NATIONAL OIL CORP</v>
      </c>
      <c r="B74" s="59"/>
      <c r="C74" s="43">
        <f>VLOOKUP(A74,'Consol data'!$A$1:$J$157,9,FALSE)*10^6</f>
        <v>0</v>
      </c>
      <c r="D74" s="45">
        <f>VLOOKUP(A74,'Consol data'!$A$1:$J$157,10,FALSE)</f>
        <v>0</v>
      </c>
      <c r="E74" s="48">
        <f>VLOOKUP(A74,'Consol data'!$A$1:$F$157,5,TRUE)*10^3</f>
        <v>0</v>
      </c>
      <c r="F74" s="48">
        <f>VLOOKUP(A74,'Consol data'!$A$1:$F$157,4,TRUE)*10^3</f>
        <v>0</v>
      </c>
      <c r="G74" s="49"/>
      <c r="H74" s="54">
        <f t="shared" si="3"/>
        <v>0</v>
      </c>
      <c r="I74" s="55">
        <f t="shared" si="4"/>
        <v>0</v>
      </c>
    </row>
    <row r="75" spans="1:9" x14ac:dyDescent="0.25">
      <c r="A75" s="53" t="str">
        <f>UPPER('HOOPP Data'!F76)</f>
        <v>LEGACY RESERVES INC</v>
      </c>
      <c r="B75" s="59"/>
      <c r="C75" s="43">
        <f>VLOOKUP(A75,'Consol data'!$A$1:$J$157,9,FALSE)*10^6</f>
        <v>0</v>
      </c>
      <c r="D75" s="45">
        <f>VLOOKUP(A75,'Consol data'!$A$1:$J$157,10,FALSE)</f>
        <v>0</v>
      </c>
      <c r="E75" s="48">
        <f>VLOOKUP(A75,'Consol data'!$A$1:$F$157,5,TRUE)*10^3</f>
        <v>0</v>
      </c>
      <c r="F75" s="48">
        <f>VLOOKUP(A75,'Consol data'!$A$1:$F$157,4,TRUE)*10^3</f>
        <v>0</v>
      </c>
      <c r="G75" s="49"/>
      <c r="H75" s="54">
        <f t="shared" si="3"/>
        <v>0</v>
      </c>
      <c r="I75" s="55">
        <f t="shared" si="4"/>
        <v>0</v>
      </c>
    </row>
    <row r="76" spans="1:9" x14ac:dyDescent="0.25">
      <c r="A76" s="53" t="str">
        <f>UPPER('HOOPP Data'!F77)</f>
        <v>MARATHON OIL CORP</v>
      </c>
      <c r="B76" s="59" t="str">
        <f>'HOOPP Data'!G77</f>
        <v>203,000</v>
      </c>
      <c r="C76" s="43">
        <f>VLOOKUP(A76,'Consol data'!$A$1:$J$157,9,FALSE)*10^6</f>
        <v>22880310000</v>
      </c>
      <c r="D76" s="45">
        <f>VLOOKUP(A76,'Consol data'!$A$1:$J$157,10,FALSE)</f>
        <v>27.07</v>
      </c>
      <c r="E76" s="48">
        <f>VLOOKUP(A76,'Consol data'!$A$1:$F$157,5,TRUE)*10^3</f>
        <v>3360000</v>
      </c>
      <c r="F76" s="48">
        <f>VLOOKUP(A76,'Consol data'!$A$1:$F$157,4,TRUE)*10^3</f>
        <v>45410000</v>
      </c>
      <c r="G76" s="49">
        <f t="shared" si="5"/>
        <v>2.4017200815898036E-4</v>
      </c>
      <c r="H76" s="54">
        <f t="shared" si="3"/>
        <v>806.97794741417397</v>
      </c>
      <c r="I76" s="55">
        <f t="shared" si="4"/>
        <v>10906.210890499298</v>
      </c>
    </row>
    <row r="77" spans="1:9" x14ac:dyDescent="0.25">
      <c r="A77" s="53" t="str">
        <f>UPPER('HOOPP Data'!F78)</f>
        <v>MARATHON PETE CORP</v>
      </c>
      <c r="B77" s="59"/>
      <c r="C77" s="43">
        <f>VLOOKUP(A77,'Consol data'!$A$1:$J$157,9,FALSE)*10^6</f>
        <v>76352060000</v>
      </c>
      <c r="D77" s="45">
        <f>VLOOKUP(A77,'Consol data'!$A$1:$J$157,10,FALSE)</f>
        <v>116.39</v>
      </c>
      <c r="E77" s="48">
        <f>VLOOKUP(A77,'Consol data'!$A$1:$F$157,5,TRUE)*10^3</f>
        <v>40400000</v>
      </c>
      <c r="F77" s="48">
        <f>VLOOKUP(A77,'Consol data'!$A$1:$F$157,4,TRUE)*10^3</f>
        <v>506400000</v>
      </c>
      <c r="G77" s="49">
        <f t="shared" si="5"/>
        <v>0</v>
      </c>
      <c r="H77" s="54">
        <f t="shared" si="3"/>
        <v>0</v>
      </c>
      <c r="I77" s="55">
        <f t="shared" si="4"/>
        <v>0</v>
      </c>
    </row>
    <row r="78" spans="1:9" x14ac:dyDescent="0.25">
      <c r="A78" s="53" t="str">
        <f>UPPER('HOOPP Data'!F79)</f>
        <v>MEG ENERGY CORP</v>
      </c>
      <c r="B78" s="59"/>
      <c r="C78" s="43">
        <f>VLOOKUP(A78,'Consol data'!$A$1:$J$157,9,FALSE)*10^6</f>
        <v>5258470523.0178003</v>
      </c>
      <c r="D78" s="45">
        <f>VLOOKUP(A78,'Consol data'!$A$1:$J$157,10,FALSE)</f>
        <v>13.921893700000002</v>
      </c>
      <c r="E78" s="48">
        <f>VLOOKUP(A78,'Consol data'!$A$1:$F$157,5,TRUE)*10^3</f>
        <v>2368462.9999999995</v>
      </c>
      <c r="F78" s="48">
        <f>VLOOKUP(A78,'Consol data'!$A$1:$F$157,4,TRUE)*10^3</f>
        <v>2384502.9999999995</v>
      </c>
      <c r="G78" s="49">
        <f t="shared" si="5"/>
        <v>0</v>
      </c>
      <c r="H78" s="54">
        <f t="shared" si="3"/>
        <v>0</v>
      </c>
      <c r="I78" s="55">
        <f t="shared" si="4"/>
        <v>0</v>
      </c>
    </row>
    <row r="79" spans="1:9" x14ac:dyDescent="0.25">
      <c r="A79" s="53" t="str">
        <f>UPPER('HOOPP Data'!F80)</f>
        <v>NEW BCP RAPTOR HOLDCO LLC</v>
      </c>
      <c r="B79" s="59"/>
      <c r="C79" s="43">
        <f>VLOOKUP(A79,'Consol data'!$A$1:$J$157,9,FALSE)*10^6</f>
        <v>0</v>
      </c>
      <c r="D79" s="45">
        <f>VLOOKUP(A79,'Consol data'!$A$1:$J$157,10,FALSE)</f>
        <v>0</v>
      </c>
      <c r="E79" s="48">
        <f>VLOOKUP(A79,'Consol data'!$A$1:$F$157,5,TRUE)*10^3</f>
        <v>0</v>
      </c>
      <c r="F79" s="48">
        <f>VLOOKUP(A79,'Consol data'!$A$1:$F$157,4,TRUE)*10^3</f>
        <v>0</v>
      </c>
      <c r="G79" s="49"/>
      <c r="H79" s="54">
        <f t="shared" si="3"/>
        <v>0</v>
      </c>
      <c r="I79" s="55">
        <f t="shared" si="4"/>
        <v>0</v>
      </c>
    </row>
    <row r="80" spans="1:9" x14ac:dyDescent="0.25">
      <c r="A80" s="53" t="str">
        <f>UPPER('HOOPP Data'!F81)</f>
        <v>NGL SUPPLY CO LTD</v>
      </c>
      <c r="B80" s="59"/>
      <c r="C80" s="43">
        <f>VLOOKUP(A80,'Consol data'!$A$1:$J$157,9,FALSE)*10^6</f>
        <v>0</v>
      </c>
      <c r="D80" s="45">
        <f>VLOOKUP(A80,'Consol data'!$A$1:$J$157,10,FALSE)</f>
        <v>0</v>
      </c>
      <c r="E80" s="48">
        <f>VLOOKUP(A80,'Consol data'!$A$1:$F$157,5,TRUE)*10^3</f>
        <v>0</v>
      </c>
      <c r="F80" s="48">
        <f>VLOOKUP(A80,'Consol data'!$A$1:$F$157,4,TRUE)*10^3</f>
        <v>0</v>
      </c>
      <c r="G80" s="49"/>
      <c r="H80" s="54">
        <f t="shared" si="3"/>
        <v>0</v>
      </c>
      <c r="I80" s="55">
        <f t="shared" si="4"/>
        <v>0</v>
      </c>
    </row>
    <row r="81" spans="1:9" x14ac:dyDescent="0.25">
      <c r="A81" s="53" t="str">
        <f>UPPER('HOOPP Data'!F82)</f>
        <v>NORTH WEST REDWATER PARTNERS</v>
      </c>
      <c r="B81" s="59"/>
      <c r="C81" s="43">
        <f>VLOOKUP(A81,'Consol data'!$A$1:$J$157,9,FALSE)*10^6</f>
        <v>0</v>
      </c>
      <c r="D81" s="45">
        <f>VLOOKUP(A81,'Consol data'!$A$1:$J$157,10,FALSE)</f>
        <v>0</v>
      </c>
      <c r="E81" s="48">
        <f>VLOOKUP(A81,'Consol data'!$A$1:$F$157,5,TRUE)*10^3</f>
        <v>0</v>
      </c>
      <c r="F81" s="48">
        <f>VLOOKUP(A81,'Consol data'!$A$1:$F$157,4,TRUE)*10^3</f>
        <v>0</v>
      </c>
      <c r="G81" s="49"/>
      <c r="H81" s="54">
        <f t="shared" si="3"/>
        <v>0</v>
      </c>
      <c r="I81" s="55">
        <f t="shared" si="4"/>
        <v>0</v>
      </c>
    </row>
    <row r="82" spans="1:9" x14ac:dyDescent="0.25">
      <c r="A82" s="53" t="str">
        <f>UPPER('HOOPP Data'!F83)</f>
        <v>NRG ENERGY INC</v>
      </c>
      <c r="B82" s="59"/>
      <c r="C82" s="43">
        <f>VLOOKUP(A82,'Consol data'!$A$1:$J$157,9,FALSE)*10^6</f>
        <v>15176632000</v>
      </c>
      <c r="D82" s="45">
        <f>VLOOKUP(A82,'Consol data'!$A$1:$J$157,10,FALSE)</f>
        <v>31.82</v>
      </c>
      <c r="E82" s="48">
        <f>VLOOKUP(A82,'Consol data'!$A$1:$F$157,5,TRUE)*10^3</f>
        <v>37559433</v>
      </c>
      <c r="F82" s="48">
        <f>VLOOKUP(A82,'Consol data'!$A$1:$F$157,4,TRUE)*10^3</f>
        <v>37561865</v>
      </c>
      <c r="G82" s="49">
        <f t="shared" si="5"/>
        <v>0</v>
      </c>
      <c r="H82" s="54">
        <f t="shared" si="3"/>
        <v>0</v>
      </c>
      <c r="I82" s="55">
        <f t="shared" si="4"/>
        <v>0</v>
      </c>
    </row>
    <row r="83" spans="1:9" x14ac:dyDescent="0.25">
      <c r="A83" s="53" t="str">
        <f>UPPER('HOOPP Data'!F84)</f>
        <v>NUVISTA ENERGY LTD</v>
      </c>
      <c r="B83" s="59"/>
      <c r="C83" s="43">
        <f>VLOOKUP(A83,'Consol data'!$A$1:$J$157,9,FALSE)*10^6</f>
        <v>2236125334.0690002</v>
      </c>
      <c r="D83" s="45">
        <f>VLOOKUP(A83,'Consol data'!$A$1:$J$157,10,FALSE)</f>
        <v>9.2172537600000002</v>
      </c>
      <c r="E83" s="48">
        <f>VLOOKUP(A83,'Consol data'!$A$1:$F$157,5,TRUE)*10^3</f>
        <v>384381</v>
      </c>
      <c r="F83" s="48">
        <f>VLOOKUP(A83,'Consol data'!$A$1:$F$157,4,TRUE)*10^3</f>
        <v>755312</v>
      </c>
      <c r="G83" s="49">
        <f t="shared" si="5"/>
        <v>0</v>
      </c>
      <c r="H83" s="54">
        <f t="shared" si="3"/>
        <v>0</v>
      </c>
      <c r="I83" s="55">
        <f t="shared" si="4"/>
        <v>0</v>
      </c>
    </row>
    <row r="84" spans="1:9" x14ac:dyDescent="0.25">
      <c r="A84" s="53" t="str">
        <f>UPPER('HOOPP Data'!F85)</f>
        <v>OBSIDIAN ENERGY LTD</v>
      </c>
      <c r="B84" s="59"/>
      <c r="C84" s="43">
        <f>VLOOKUP(A84,'Consol data'!$A$1:$J$157,9,FALSE)*10^6</f>
        <v>717018885.02200007</v>
      </c>
      <c r="D84" s="45">
        <f>VLOOKUP(A84,'Consol data'!$A$1:$J$157,10,FALSE)</f>
        <v>6.6322867600000004</v>
      </c>
      <c r="E84" s="48">
        <f>VLOOKUP(A84,'Consol data'!$A$1:$F$157,5,TRUE)*10^3</f>
        <v>395426.00000000006</v>
      </c>
      <c r="F84" s="48">
        <f>VLOOKUP(A84,'Consol data'!$A$1:$F$157,4,TRUE)*10^3</f>
        <v>395426.00000000006</v>
      </c>
      <c r="G84" s="49">
        <f t="shared" si="5"/>
        <v>0</v>
      </c>
      <c r="H84" s="54">
        <f t="shared" si="3"/>
        <v>0</v>
      </c>
      <c r="I84" s="55">
        <f t="shared" si="4"/>
        <v>0</v>
      </c>
    </row>
    <row r="85" spans="1:9" x14ac:dyDescent="0.25">
      <c r="A85" s="53" t="str">
        <f>UPPER('HOOPP Data'!F86)</f>
        <v>OCCIDENTAL PETE CORP</v>
      </c>
      <c r="B85" s="59"/>
      <c r="C85" s="43">
        <f>VLOOKUP(A85,'Consol data'!$A$1:$J$157,9,FALSE)*10^6</f>
        <v>86606114900</v>
      </c>
      <c r="D85" s="45">
        <f>VLOOKUP(A85,'Consol data'!$A$1:$J$157,10,FALSE)</f>
        <v>62.99</v>
      </c>
      <c r="E85" s="48">
        <f>VLOOKUP(A85,'Consol data'!$A$1:$F$157,5,TRUE)*10^3</f>
        <v>22500000</v>
      </c>
      <c r="F85" s="48">
        <f>VLOOKUP(A85,'Consol data'!$A$1:$F$157,4,TRUE)*10^3</f>
        <v>239500000</v>
      </c>
      <c r="G85" s="49">
        <f t="shared" si="5"/>
        <v>0</v>
      </c>
      <c r="H85" s="54">
        <f t="shared" si="3"/>
        <v>0</v>
      </c>
      <c r="I85" s="55">
        <f t="shared" si="4"/>
        <v>0</v>
      </c>
    </row>
    <row r="86" spans="1:9" x14ac:dyDescent="0.25">
      <c r="A86" s="53" t="str">
        <f>UPPER('HOOPP Data'!F87)</f>
        <v>OGE ENERGY CORP</v>
      </c>
      <c r="B86" s="59" t="str">
        <f>'HOOPP Data'!G87</f>
        <v>8,050</v>
      </c>
      <c r="C86" s="43">
        <f>VLOOKUP(A86,'Consol data'!$A$1:$J$157,9,FALSE)*10^6</f>
        <v>12413210000</v>
      </c>
      <c r="D86" s="45">
        <f>VLOOKUP(A86,'Consol data'!$A$1:$J$157,10,FALSE)</f>
        <v>39.549999999999997</v>
      </c>
      <c r="E86" s="48">
        <f>VLOOKUP(A86,'Consol data'!$A$1:$F$157,5,TRUE)*10^3</f>
        <v>10125700</v>
      </c>
      <c r="F86" s="48">
        <f>VLOOKUP(A86,'Consol data'!$A$1:$F$157,4,TRUE)*10^3</f>
        <v>18749700</v>
      </c>
      <c r="G86" s="49">
        <f t="shared" si="5"/>
        <v>2.5648281145650481E-5</v>
      </c>
      <c r="H86" s="54">
        <f t="shared" si="3"/>
        <v>259.70680039651307</v>
      </c>
      <c r="I86" s="55">
        <f t="shared" si="4"/>
        <v>480.89757699660282</v>
      </c>
    </row>
    <row r="87" spans="1:9" x14ac:dyDescent="0.25">
      <c r="A87" s="53" t="str">
        <f>UPPER('HOOPP Data'!F88)</f>
        <v>ONEOK INC NEW</v>
      </c>
      <c r="B87" s="59"/>
      <c r="C87" s="43">
        <f>VLOOKUP(A87,'Consol data'!$A$1:$J$157,9,FALSE)*10^6</f>
        <v>42881524600</v>
      </c>
      <c r="D87" s="45">
        <f>VLOOKUP(A87,'Consol data'!$A$1:$J$157,10,FALSE)</f>
        <v>65.7</v>
      </c>
      <c r="E87" s="48">
        <f>VLOOKUP(A87,'Consol data'!$A$1:$F$157,5,TRUE)*10^3</f>
        <v>6600000</v>
      </c>
      <c r="F87" s="48">
        <f>VLOOKUP(A87,'Consol data'!$A$1:$F$157,4,TRUE)*10^3</f>
        <v>70900000</v>
      </c>
      <c r="G87" s="49">
        <f t="shared" si="5"/>
        <v>0</v>
      </c>
      <c r="H87" s="54">
        <f t="shared" si="3"/>
        <v>0</v>
      </c>
      <c r="I87" s="55">
        <f t="shared" si="4"/>
        <v>0</v>
      </c>
    </row>
    <row r="88" spans="1:9" x14ac:dyDescent="0.25">
      <c r="A88" s="53" t="str">
        <f>UPPER('HOOPP Data'!F89)</f>
        <v>OVINTIV INC</v>
      </c>
      <c r="B88" s="59"/>
      <c r="C88" s="43">
        <f>VLOOKUP(A88,'Consol data'!$A$1:$J$157,9,FALSE)*10^6</f>
        <v>16947447000</v>
      </c>
      <c r="D88" s="45">
        <f>VLOOKUP(A88,'Consol data'!$A$1:$J$157,10,FALSE)</f>
        <v>50.71</v>
      </c>
      <c r="E88" s="48">
        <f>VLOOKUP(A88,'Consol data'!$A$1:$F$157,5,TRUE)*10^3</f>
        <v>3738714.0000000005</v>
      </c>
      <c r="F88" s="48">
        <f>VLOOKUP(A88,'Consol data'!$A$1:$F$157,4,TRUE)*10^3</f>
        <v>3738714.0000000005</v>
      </c>
      <c r="G88" s="49">
        <f t="shared" si="5"/>
        <v>0</v>
      </c>
      <c r="H88" s="54">
        <f t="shared" si="3"/>
        <v>0</v>
      </c>
      <c r="I88" s="55">
        <f t="shared" si="4"/>
        <v>0</v>
      </c>
    </row>
    <row r="89" spans="1:9" x14ac:dyDescent="0.25">
      <c r="A89" s="53" t="str">
        <f>UPPER('HOOPP Data'!F90)</f>
        <v>PG&amp;E CORP</v>
      </c>
      <c r="B89" s="59"/>
      <c r="C89" s="43">
        <f>VLOOKUP(A89,'Consol data'!$A$1:$J$157,9,FALSE)*10^6</f>
        <v>85165383300</v>
      </c>
      <c r="D89" s="45">
        <f>VLOOKUP(A89,'Consol data'!$A$1:$J$157,10,FALSE)</f>
        <v>16.260000000000002</v>
      </c>
      <c r="E89" s="48">
        <f>VLOOKUP(A89,'Consol data'!$A$1:$F$157,5,TRUE)*10^3</f>
        <v>713781</v>
      </c>
      <c r="F89" s="48">
        <f>VLOOKUP(A89,'Consol data'!$A$1:$F$157,4,TRUE)*10^3</f>
        <v>713781</v>
      </c>
      <c r="G89" s="49">
        <f t="shared" si="5"/>
        <v>0</v>
      </c>
      <c r="H89" s="54">
        <f t="shared" si="3"/>
        <v>0</v>
      </c>
      <c r="I89" s="55">
        <f t="shared" si="4"/>
        <v>0</v>
      </c>
    </row>
    <row r="90" spans="1:9" x14ac:dyDescent="0.25">
      <c r="A90" s="53" t="str">
        <f>UPPER('HOOPP Data'!F91)</f>
        <v>PAMPA ENERGIA SA-SPON ADR</v>
      </c>
      <c r="B90" s="59"/>
      <c r="C90" s="43">
        <f>VLOOKUP(A90,'Consol data'!$A$1:$J$157,9,FALSE)*10^6</f>
        <v>762848269900</v>
      </c>
      <c r="D90" s="45">
        <f>VLOOKUP(A90,'Consol data'!$A$1:$J$157,10,FALSE)</f>
        <v>31.94</v>
      </c>
      <c r="E90" s="48">
        <f>VLOOKUP(A90,'Consol data'!$A$1:$F$157,5,TRUE)*10^3</f>
        <v>3738714.0000000005</v>
      </c>
      <c r="F90" s="48">
        <f>VLOOKUP(A90,'Consol data'!$A$1:$F$157,4,TRUE)*10^3</f>
        <v>3738714.0000000005</v>
      </c>
      <c r="G90" s="49">
        <f t="shared" si="5"/>
        <v>0</v>
      </c>
      <c r="H90" s="54">
        <f t="shared" si="3"/>
        <v>0</v>
      </c>
      <c r="I90" s="55">
        <f t="shared" si="4"/>
        <v>0</v>
      </c>
    </row>
    <row r="91" spans="1:9" x14ac:dyDescent="0.25">
      <c r="A91" s="53" t="str">
        <f>UPPER('HOOPP Data'!F92)</f>
        <v>PARAMOUNT RESOURCES LTD -A</v>
      </c>
      <c r="B91" s="59"/>
      <c r="C91" s="43">
        <f>VLOOKUP(A91,'Consol data'!$A$1:$J$157,9,FALSE)*10^6</f>
        <v>3132817520.3599997</v>
      </c>
      <c r="D91" s="45">
        <f>VLOOKUP(A91,'Consol data'!$A$1:$J$157,10,FALSE)</f>
        <v>21.152415680000001</v>
      </c>
      <c r="E91" s="48">
        <f>VLOOKUP(A91,'Consol data'!$A$1:$F$157,5,TRUE)*10^3</f>
        <v>3738714.0000000005</v>
      </c>
      <c r="F91" s="48">
        <f>VLOOKUP(A91,'Consol data'!$A$1:$F$157,4,TRUE)*10^3</f>
        <v>3738714.0000000005</v>
      </c>
      <c r="G91" s="49">
        <f t="shared" si="5"/>
        <v>0</v>
      </c>
      <c r="H91" s="54">
        <f t="shared" si="3"/>
        <v>0</v>
      </c>
      <c r="I91" s="55">
        <f t="shared" si="4"/>
        <v>0</v>
      </c>
    </row>
    <row r="92" spans="1:9" x14ac:dyDescent="0.25">
      <c r="A92" s="53" t="str">
        <f>UPPER('HOOPP Data'!F93)</f>
        <v>PARKLAND CORP</v>
      </c>
      <c r="B92" s="59"/>
      <c r="C92" s="43">
        <f>VLOOKUP(A92,'Consol data'!$A$1:$J$157,9,FALSE)*10^6</f>
        <v>8516333237.0358</v>
      </c>
      <c r="D92" s="45">
        <f>VLOOKUP(A92,'Consol data'!$A$1:$J$157,10,FALSE)</f>
        <v>21.942677020000001</v>
      </c>
      <c r="E92" s="48">
        <f>VLOOKUP(A92,'Consol data'!$A$1:$F$157,5,TRUE)*10^3</f>
        <v>616420.00000000012</v>
      </c>
      <c r="F92" s="48">
        <f>VLOOKUP(A92,'Consol data'!$A$1:$F$157,4,TRUE)*10^3</f>
        <v>616420.00000000012</v>
      </c>
      <c r="G92" s="49">
        <f t="shared" si="5"/>
        <v>0</v>
      </c>
      <c r="H92" s="54">
        <f t="shared" si="3"/>
        <v>0</v>
      </c>
      <c r="I92" s="55">
        <f t="shared" si="4"/>
        <v>0</v>
      </c>
    </row>
    <row r="93" spans="1:9" x14ac:dyDescent="0.25">
      <c r="A93" s="53" t="str">
        <f>UPPER('HOOPP Data'!F94)</f>
        <v>PEMBINA GAS INFRASTRUCTURE I</v>
      </c>
      <c r="B93" s="59"/>
      <c r="C93" s="43">
        <f>VLOOKUP(A93,'Consol data'!$A$1:$J$157,9,FALSE)*10^6</f>
        <v>0</v>
      </c>
      <c r="D93" s="45">
        <f>VLOOKUP(A93,'Consol data'!$A$1:$J$157,10,FALSE)</f>
        <v>0</v>
      </c>
      <c r="E93" s="48">
        <f>VLOOKUP(A93,'Consol data'!$A$1:$F$157,5,TRUE)*10^3</f>
        <v>0</v>
      </c>
      <c r="F93" s="48">
        <f>VLOOKUP(A93,'Consol data'!$A$1:$F$157,4,TRUE)*10^3</f>
        <v>0</v>
      </c>
      <c r="G93" s="49"/>
      <c r="H93" s="54">
        <f t="shared" si="3"/>
        <v>0</v>
      </c>
      <c r="I93" s="55">
        <f t="shared" si="4"/>
        <v>0</v>
      </c>
    </row>
    <row r="94" spans="1:9" x14ac:dyDescent="0.25">
      <c r="A94" s="53" t="str">
        <f>UPPER('HOOPP Data'!F95)</f>
        <v>PEMBINA PIPELINE CORP</v>
      </c>
      <c r="B94" s="59" t="str">
        <f>'HOOPP Data'!G95</f>
        <v>5,735,000</v>
      </c>
      <c r="C94" s="43">
        <f>VLOOKUP(A94,'Consol data'!$A$1:$J$157,9,FALSE)*10^6</f>
        <v>28162846184</v>
      </c>
      <c r="D94" s="45">
        <f>VLOOKUP(A94,'Consol data'!$A$1:$J$157,10,FALSE)</f>
        <v>33.944309520000004</v>
      </c>
      <c r="E94" s="48">
        <f>VLOOKUP(A94,'Consol data'!$A$1:$F$157,5,TRUE)*10^3</f>
        <v>4139710</v>
      </c>
      <c r="F94" s="48">
        <f>VLOOKUP(A94,'Consol data'!$A$1:$F$157,4,TRUE)*10^3</f>
        <v>5873170</v>
      </c>
      <c r="G94" s="49">
        <f t="shared" si="5"/>
        <v>6.9123203608517795E-3</v>
      </c>
      <c r="H94" s="54">
        <f t="shared" si="3"/>
        <v>28615.001721021719</v>
      </c>
      <c r="I94" s="55">
        <f t="shared" si="4"/>
        <v>40597.232573743844</v>
      </c>
    </row>
    <row r="95" spans="1:9" x14ac:dyDescent="0.25">
      <c r="A95" s="53" t="str">
        <f>UPPER('HOOPP Data'!F96)</f>
        <v>PETROBRAS - PETROLEO BRAS-PR</v>
      </c>
      <c r="B95" s="59"/>
      <c r="C95" s="43">
        <f>VLOOKUP(A95,'Consol data'!$A$1:$J$157,9,FALSE)*10^6</f>
        <v>101761754548.1705</v>
      </c>
      <c r="D95" s="45">
        <f>VLOOKUP(A95,'Consol data'!$A$1:$J$157,10,FALSE)</f>
        <v>4.6365024999999997</v>
      </c>
      <c r="E95" s="48">
        <f>VLOOKUP(A95,'Consol data'!$A$1:$F$157,5,TRUE)*10^3</f>
        <v>47902354.999999985</v>
      </c>
      <c r="F95" s="48">
        <f>VLOOKUP(A95,'Consol data'!$A$1:$F$157,4,TRUE)*10^3</f>
        <v>491186355</v>
      </c>
      <c r="G95" s="49">
        <f t="shared" si="5"/>
        <v>0</v>
      </c>
      <c r="H95" s="54">
        <f t="shared" si="3"/>
        <v>0</v>
      </c>
      <c r="I95" s="55">
        <f t="shared" si="4"/>
        <v>0</v>
      </c>
    </row>
    <row r="96" spans="1:9" x14ac:dyDescent="0.25">
      <c r="A96" s="53" t="str">
        <f>UPPER('HOOPP Data'!F97)</f>
        <v>PEYTO EXPLORATION &amp; DEV CORP</v>
      </c>
      <c r="B96" s="59"/>
      <c r="C96" s="43">
        <f>VLOOKUP(A96,'Consol data'!$A$1:$J$157,9,FALSE)*10^6</f>
        <v>2406710112.9346004</v>
      </c>
      <c r="D96" s="45">
        <f>VLOOKUP(A96,'Consol data'!$A$1:$J$157,10,FALSE)</f>
        <v>10.24385494</v>
      </c>
      <c r="E96" s="48">
        <f>VLOOKUP(A96,'Consol data'!$A$1:$F$157,5,TRUE)*10^3</f>
        <v>713781</v>
      </c>
      <c r="F96" s="48">
        <f>VLOOKUP(A96,'Consol data'!$A$1:$F$157,4,TRUE)*10^3</f>
        <v>713781</v>
      </c>
      <c r="G96" s="49">
        <f t="shared" si="5"/>
        <v>0</v>
      </c>
      <c r="H96" s="54">
        <f t="shared" si="3"/>
        <v>0</v>
      </c>
      <c r="I96" s="55">
        <f t="shared" si="4"/>
        <v>0</v>
      </c>
    </row>
    <row r="97" spans="1:9" x14ac:dyDescent="0.25">
      <c r="A97" s="53" t="str">
        <f>UPPER('HOOPP Data'!F98)</f>
        <v>PHILLIPS 66</v>
      </c>
      <c r="B97" s="59" t="str">
        <f>'HOOPP Data'!G98</f>
        <v>335,931</v>
      </c>
      <c r="C97" s="43">
        <f>VLOOKUP(A97,'Consol data'!$A$1:$J$157,9,FALSE)*10^6</f>
        <v>65181041200</v>
      </c>
      <c r="D97" s="45">
        <f>VLOOKUP(A97,'Consol data'!$A$1:$J$157,10,FALSE)</f>
        <v>104.08</v>
      </c>
      <c r="E97" s="48">
        <f>VLOOKUP(A97,'Consol data'!$A$1:$F$157,5,TRUE)*10^3</f>
        <v>31200000</v>
      </c>
      <c r="F97" s="48">
        <f>VLOOKUP(A97,'Consol data'!$A$1:$F$157,4,TRUE)*10^3</f>
        <v>385200000</v>
      </c>
      <c r="G97" s="49">
        <f t="shared" si="5"/>
        <v>5.3640902072610644E-4</v>
      </c>
      <c r="H97" s="54">
        <f t="shared" si="3"/>
        <v>16735.961446654521</v>
      </c>
      <c r="I97" s="55">
        <f t="shared" si="4"/>
        <v>206624.7547836962</v>
      </c>
    </row>
    <row r="98" spans="1:9" x14ac:dyDescent="0.25">
      <c r="A98" s="53" t="str">
        <f>UPPER('HOOPP Data'!F99)</f>
        <v>PIONEER NAT RES CO</v>
      </c>
      <c r="B98" s="59" t="str">
        <f>'HOOPP Data'!G99</f>
        <v>875</v>
      </c>
      <c r="C98" s="43">
        <f>VLOOKUP(A98,'Consol data'!$A$1:$J$157,9,FALSE)*10^6</f>
        <v>58662262000</v>
      </c>
      <c r="D98" s="45">
        <f>VLOOKUP(A98,'Consol data'!$A$1:$J$157,10,FALSE)</f>
        <v>228.39</v>
      </c>
      <c r="E98" s="48">
        <f>VLOOKUP(A98,'Consol data'!$A$1:$F$157,5,TRUE)*10^3</f>
        <v>3350144</v>
      </c>
      <c r="F98" s="48">
        <f>VLOOKUP(A98,'Consol data'!$A$1:$F$157,4,TRUE)*10^3</f>
        <v>165350144</v>
      </c>
      <c r="G98" s="49">
        <f t="shared" si="5"/>
        <v>3.4066407122180187E-6</v>
      </c>
      <c r="H98" s="54">
        <f t="shared" si="3"/>
        <v>11.412736942192922</v>
      </c>
      <c r="I98" s="55">
        <f t="shared" si="4"/>
        <v>563.28853232151198</v>
      </c>
    </row>
    <row r="99" spans="1:9" x14ac:dyDescent="0.25">
      <c r="A99" s="53" t="str">
        <f>UPPER('HOOPP Data'!F100)</f>
        <v>PLAINS ALL AMER PIPELINE LP</v>
      </c>
      <c r="B99" s="59"/>
      <c r="C99" s="43">
        <f>VLOOKUP(A99,'Consol data'!$A$1:$J$157,9,FALSE)*10^6</f>
        <v>18928648900</v>
      </c>
      <c r="D99" s="45">
        <f>VLOOKUP(A99,'Consol data'!$A$1:$J$157,10,FALSE)</f>
        <v>11.76</v>
      </c>
      <c r="E99" s="48">
        <f>VLOOKUP(A99,'Consol data'!$A$1:$F$157,5,TRUE)*10^3</f>
        <v>1984000</v>
      </c>
      <c r="F99" s="48">
        <f>VLOOKUP(A99,'Consol data'!$A$1:$F$157,4,TRUE)*10^3</f>
        <v>1984000</v>
      </c>
      <c r="G99" s="49">
        <f t="shared" si="5"/>
        <v>0</v>
      </c>
      <c r="H99" s="54">
        <f t="shared" si="3"/>
        <v>0</v>
      </c>
      <c r="I99" s="55">
        <f t="shared" si="4"/>
        <v>0</v>
      </c>
    </row>
    <row r="100" spans="1:9" x14ac:dyDescent="0.25">
      <c r="A100" s="53" t="str">
        <f>UPPER('HOOPP Data'!F101)</f>
        <v>PUBLIC SVC ENTERPRISE GRP IN</v>
      </c>
      <c r="B100" s="59" t="str">
        <f>'HOOPP Data'!G101</f>
        <v>8,426</v>
      </c>
      <c r="C100" s="43">
        <f>VLOOKUP(A100,'Consol data'!$A$1:$J$157,9,FALSE)*10^6</f>
        <v>50425190000</v>
      </c>
      <c r="D100" s="45">
        <f>VLOOKUP(A100,'Consol data'!$A$1:$J$157,10,FALSE)</f>
        <v>61.27</v>
      </c>
      <c r="E100" s="48">
        <f>VLOOKUP(A100,'Consol data'!$A$1:$F$157,5,TRUE)*10^3</f>
        <v>2868611</v>
      </c>
      <c r="F100" s="48">
        <f>VLOOKUP(A100,'Consol data'!$A$1:$F$157,4,TRUE)*10^3</f>
        <v>2868611</v>
      </c>
      <c r="G100" s="49">
        <f t="shared" si="5"/>
        <v>1.023815715915002E-5</v>
      </c>
      <c r="H100" s="54">
        <f t="shared" si="3"/>
        <v>29.369290246466498</v>
      </c>
      <c r="I100" s="55">
        <f t="shared" si="4"/>
        <v>29.369290246466498</v>
      </c>
    </row>
    <row r="101" spans="1:9" x14ac:dyDescent="0.25">
      <c r="A101" s="53" t="str">
        <f>UPPER('HOOPP Data'!F102)</f>
        <v>RWE AG</v>
      </c>
      <c r="B101" s="59"/>
      <c r="C101" s="43">
        <f>VLOOKUP(A101,'Consol data'!$A$1:$J$157,9,FALSE)*10^6</f>
        <v>33269047737.4837</v>
      </c>
      <c r="D101" s="45">
        <f>VLOOKUP(A101,'Consol data'!$A$1:$J$157,10,FALSE)</f>
        <v>44.635677290000004</v>
      </c>
      <c r="E101" s="48">
        <f>VLOOKUP(A101,'Consol data'!$A$1:$F$157,5,TRUE)*10^3</f>
        <v>85500000</v>
      </c>
      <c r="F101" s="48">
        <f>VLOOKUP(A101,'Consol data'!$A$1:$F$157,4,TRUE)*10^3</f>
        <v>107600000</v>
      </c>
      <c r="G101" s="49">
        <f t="shared" si="5"/>
        <v>0</v>
      </c>
      <c r="H101" s="54">
        <f t="shared" si="3"/>
        <v>0</v>
      </c>
      <c r="I101" s="55">
        <f t="shared" si="4"/>
        <v>0</v>
      </c>
    </row>
    <row r="102" spans="1:9" x14ac:dyDescent="0.25">
      <c r="A102" s="53" t="str">
        <f>UPPER('HOOPP Data'!F103)</f>
        <v>SCHLUMBERGER LTD</v>
      </c>
      <c r="B102" s="59" t="str">
        <f>'HOOPP Data'!G103</f>
        <v>164,200</v>
      </c>
      <c r="C102" s="43">
        <f>VLOOKUP(A102,'Consol data'!$A$1:$J$157,9,FALSE)*10^6</f>
        <v>86248200000</v>
      </c>
      <c r="D102" s="45">
        <f>VLOOKUP(A102,'Consol data'!$A$1:$J$157,10,FALSE)</f>
        <v>53.46</v>
      </c>
      <c r="E102" s="48">
        <f>VLOOKUP(A102,'Consol data'!$A$1:$F$157,5,TRUE)*10^3</f>
        <v>1884000</v>
      </c>
      <c r="F102" s="48">
        <f>VLOOKUP(A102,'Consol data'!$A$1:$F$157,4,TRUE)*10^3</f>
        <v>36733000</v>
      </c>
      <c r="G102" s="49">
        <f t="shared" si="5"/>
        <v>1.0177756753184414E-4</v>
      </c>
      <c r="H102" s="54">
        <f t="shared" si="3"/>
        <v>191.74893722999434</v>
      </c>
      <c r="I102" s="55">
        <f t="shared" si="4"/>
        <v>3738.5953881472306</v>
      </c>
    </row>
    <row r="103" spans="1:9" x14ac:dyDescent="0.25">
      <c r="A103" s="53" t="str">
        <f>UPPER('HOOPP Data'!F104)</f>
        <v>SECURE ENERGY SERVICES INC</v>
      </c>
      <c r="B103" s="59"/>
      <c r="C103" s="43">
        <f>VLOOKUP(A103,'Consol data'!$A$1:$J$157,9,FALSE)*10^6</f>
        <v>2358931281.5992002</v>
      </c>
      <c r="D103" s="45">
        <f>VLOOKUP(A103,'Consol data'!$A$1:$J$157,10,FALSE)</f>
        <v>5.1920908600000004</v>
      </c>
      <c r="E103" s="48">
        <f>VLOOKUP(A103,'Consol data'!$A$1:$F$157,5,TRUE)*10^3</f>
        <v>238196</v>
      </c>
      <c r="F103" s="48">
        <f>VLOOKUP(A103,'Consol data'!$A$1:$F$157,4,TRUE)*10^3</f>
        <v>238196</v>
      </c>
      <c r="G103" s="49">
        <f t="shared" si="5"/>
        <v>0</v>
      </c>
      <c r="H103" s="54">
        <f t="shared" si="3"/>
        <v>0</v>
      </c>
      <c r="I103" s="55">
        <f t="shared" si="4"/>
        <v>0</v>
      </c>
    </row>
    <row r="104" spans="1:9" x14ac:dyDescent="0.25">
      <c r="A104" s="53" t="str">
        <f>UPPER('HOOPP Data'!F105)</f>
        <v>SEMPRA</v>
      </c>
      <c r="B104" s="59"/>
      <c r="C104" s="43">
        <f>VLOOKUP(A104,'Consol data'!$A$1:$J$157,9,FALSE)*10^6</f>
        <v>80593561000</v>
      </c>
      <c r="D104" s="45">
        <f>VLOOKUP(A104,'Consol data'!$A$1:$J$157,10,FALSE)</f>
        <v>77.27</v>
      </c>
      <c r="E104" s="48">
        <f>VLOOKUP(A104,'Consol data'!$A$1:$F$157,5,TRUE)*10^3</f>
        <v>7428409</v>
      </c>
      <c r="F104" s="48">
        <f>VLOOKUP(A104,'Consol data'!$A$1:$F$157,4,TRUE)*10^3</f>
        <v>74077706</v>
      </c>
      <c r="G104" s="49">
        <f t="shared" si="5"/>
        <v>0</v>
      </c>
      <c r="H104" s="54">
        <f t="shared" si="3"/>
        <v>0</v>
      </c>
      <c r="I104" s="55">
        <f t="shared" si="4"/>
        <v>0</v>
      </c>
    </row>
    <row r="105" spans="1:9" x14ac:dyDescent="0.25">
      <c r="A105" s="53" t="str">
        <f>UPPER('HOOPP Data'!F106)</f>
        <v>SHELL PLC</v>
      </c>
      <c r="B105" s="59"/>
      <c r="C105" s="43">
        <f>VLOOKUP(A105,'Consol data'!$A$1:$J$157,9,FALSE)*10^6</f>
        <v>241953060700</v>
      </c>
      <c r="D105" s="45">
        <f>VLOOKUP(A105,'Consol data'!$A$1:$J$157,10,FALSE)</f>
        <v>2326</v>
      </c>
      <c r="E105" s="48">
        <f>VLOOKUP(A105,'Consol data'!$A$1:$F$157,5,TRUE)*10^3</f>
        <v>59000000</v>
      </c>
      <c r="F105" s="48">
        <f>VLOOKUP(A105,'Consol data'!$A$1:$F$157,4,TRUE)*10^3</f>
        <v>1262750000</v>
      </c>
      <c r="G105" s="49">
        <f t="shared" si="5"/>
        <v>0</v>
      </c>
      <c r="H105" s="54">
        <f t="shared" si="3"/>
        <v>0</v>
      </c>
      <c r="I105" s="55">
        <f t="shared" si="4"/>
        <v>0</v>
      </c>
    </row>
    <row r="106" spans="1:9" x14ac:dyDescent="0.25">
      <c r="A106" s="53" t="str">
        <f>UPPER('HOOPP Data'!F107)</f>
        <v>SOUTHERN CO</v>
      </c>
      <c r="B106" s="59"/>
      <c r="C106" s="43">
        <f>VLOOKUP(A106,'Consol data'!$A$1:$J$157,9,FALSE)*10^6</f>
        <v>139821590000</v>
      </c>
      <c r="D106" s="45">
        <f>VLOOKUP(A106,'Consol data'!$A$1:$J$157,10,FALSE)</f>
        <v>71.41</v>
      </c>
      <c r="E106" s="48">
        <f>VLOOKUP(A106,'Consol data'!$A$1:$F$157,5,TRUE)*10^3</f>
        <v>85111460.999999985</v>
      </c>
      <c r="F106" s="48">
        <f>VLOOKUP(A106,'Consol data'!$A$1:$F$157,4,TRUE)*10^3</f>
        <v>123629261.99999999</v>
      </c>
      <c r="G106" s="49">
        <f t="shared" si="5"/>
        <v>0</v>
      </c>
      <c r="H106" s="54">
        <f t="shared" si="3"/>
        <v>0</v>
      </c>
      <c r="I106" s="55">
        <f t="shared" si="4"/>
        <v>0</v>
      </c>
    </row>
    <row r="107" spans="1:9" x14ac:dyDescent="0.25">
      <c r="A107" s="53" t="str">
        <f>UPPER('HOOPP Data'!F108)</f>
        <v>SOUTHWESTERN ENERGY CO</v>
      </c>
      <c r="B107" s="59" t="str">
        <f>'HOOPP Data'!G108</f>
        <v>25,822</v>
      </c>
      <c r="C107" s="43">
        <f>VLOOKUP(A107,'Consol data'!$A$1:$J$157,9,FALSE)*10^6</f>
        <v>10951595700</v>
      </c>
      <c r="D107" s="45">
        <f>VLOOKUP(A107,'Consol data'!$A$1:$J$157,10,FALSE)</f>
        <v>5.85</v>
      </c>
      <c r="E107" s="48">
        <f>VLOOKUP(A107,'Consol data'!$A$1:$F$157,5,TRUE)*10^3</f>
        <v>1287610.0000000002</v>
      </c>
      <c r="F107" s="48">
        <f>VLOOKUP(A107,'Consol data'!$A$1:$F$157,4,TRUE)*10^3</f>
        <v>1287610.0000000002</v>
      </c>
      <c r="G107" s="49">
        <f t="shared" si="5"/>
        <v>1.3793305024947185E-5</v>
      </c>
      <c r="H107" s="54">
        <f t="shared" si="3"/>
        <v>17.760397483172248</v>
      </c>
      <c r="I107" s="55">
        <f t="shared" si="4"/>
        <v>17.760397483172248</v>
      </c>
    </row>
    <row r="108" spans="1:9" x14ac:dyDescent="0.25">
      <c r="A108" s="53" t="str">
        <f>UPPER('HOOPP Data'!F109)</f>
        <v>STRATHCONA RESOURCES LTD</v>
      </c>
      <c r="B108" s="59"/>
      <c r="C108" s="43">
        <f>VLOOKUP(A108,'Consol data'!$A$1:$J$157,9,FALSE)*10^6</f>
        <v>0</v>
      </c>
      <c r="D108" s="45">
        <f>VLOOKUP(A108,'Consol data'!$A$1:$J$157,10,FALSE)</f>
        <v>0</v>
      </c>
      <c r="E108" s="48">
        <f>VLOOKUP(A108,'Consol data'!$A$1:$F$157,5,TRUE)*10^3</f>
        <v>0</v>
      </c>
      <c r="F108" s="48">
        <f>VLOOKUP(A108,'Consol data'!$A$1:$F$157,4,TRUE)*10^3</f>
        <v>0</v>
      </c>
      <c r="G108" s="49"/>
      <c r="H108" s="54">
        <f t="shared" si="3"/>
        <v>0</v>
      </c>
      <c r="I108" s="55">
        <f t="shared" si="4"/>
        <v>0</v>
      </c>
    </row>
    <row r="109" spans="1:9" x14ac:dyDescent="0.25">
      <c r="A109" s="53" t="str">
        <f>UPPER('HOOPP Data'!F110)</f>
        <v>SUNCOR ENERGY INC NEW</v>
      </c>
      <c r="B109" s="59" t="str">
        <f>'HOOPP Data'!G110</f>
        <v>4,551,400</v>
      </c>
      <c r="C109" s="43">
        <f>VLOOKUP(A109,'Consol data'!$A$1:$J$157,9,FALSE)*10^6</f>
        <v>52499482930.278999</v>
      </c>
      <c r="D109" s="45">
        <f>VLOOKUP(A109,'Consol data'!$A$1:$J$157,10,FALSE)</f>
        <v>31.721237900000006</v>
      </c>
      <c r="E109" s="48">
        <f>VLOOKUP(A109,'Consol data'!$A$1:$F$157,5,TRUE)*10^3</f>
        <v>34875880.999999993</v>
      </c>
      <c r="F109" s="48">
        <f>VLOOKUP(A109,'Consol data'!$A$1:$F$157,4,TRUE)*10^3</f>
        <v>177875881</v>
      </c>
      <c r="G109" s="49">
        <f t="shared" si="5"/>
        <v>2.7500469360773713E-3</v>
      </c>
      <c r="H109" s="54">
        <f t="shared" si="3"/>
        <v>95910.309687048983</v>
      </c>
      <c r="I109" s="55">
        <f t="shared" si="4"/>
        <v>489167.02154611313</v>
      </c>
    </row>
    <row r="110" spans="1:9" x14ac:dyDescent="0.25">
      <c r="A110" s="53" t="str">
        <f>UPPER('HOOPP Data'!F111)</f>
        <v>TAMARACK VALLEY ENERGY LTD</v>
      </c>
      <c r="B110" s="59"/>
      <c r="C110" s="43">
        <f>VLOOKUP(A110,'Consol data'!$A$1:$J$157,9,FALSE)*10^6</f>
        <v>2723648190.0078001</v>
      </c>
      <c r="D110" s="45">
        <f>VLOOKUP(A110,'Consol data'!$A$1:$J$157,10,FALSE)</f>
        <v>3.2939865200000003</v>
      </c>
      <c r="E110" s="48">
        <f>VLOOKUP(A110,'Consol data'!$A$1:$F$157,5,TRUE)*10^3</f>
        <v>534280</v>
      </c>
      <c r="F110" s="48">
        <f>VLOOKUP(A110,'Consol data'!$A$1:$F$157,4,TRUE)*10^3</f>
        <v>534280</v>
      </c>
      <c r="G110" s="49">
        <f t="shared" si="5"/>
        <v>0</v>
      </c>
      <c r="H110" s="54">
        <f t="shared" si="3"/>
        <v>0</v>
      </c>
      <c r="I110" s="55">
        <f t="shared" si="4"/>
        <v>0</v>
      </c>
    </row>
    <row r="111" spans="1:9" x14ac:dyDescent="0.25">
      <c r="A111" s="53" t="str">
        <f>UPPER('HOOPP Data'!F112)</f>
        <v>TARGA RESOURCES CORP</v>
      </c>
      <c r="B111" s="59"/>
      <c r="C111" s="43">
        <f>VLOOKUP(A111,'Consol data'!$A$1:$J$157,9,FALSE)*10^6</f>
        <v>30291003800</v>
      </c>
      <c r="D111" s="45">
        <f>VLOOKUP(A111,'Consol data'!$A$1:$J$157,10,FALSE)</f>
        <v>73.5</v>
      </c>
      <c r="E111" s="48">
        <f>VLOOKUP(A111,'Consol data'!$A$1:$F$157,5,TRUE)*10^3</f>
        <v>11700000</v>
      </c>
      <c r="F111" s="48">
        <f>VLOOKUP(A111,'Consol data'!$A$1:$F$157,4,TRUE)*10^3</f>
        <v>44300000</v>
      </c>
      <c r="G111" s="49">
        <f t="shared" si="5"/>
        <v>0</v>
      </c>
      <c r="H111" s="54">
        <f t="shared" si="3"/>
        <v>0</v>
      </c>
      <c r="I111" s="55">
        <f t="shared" si="4"/>
        <v>0</v>
      </c>
    </row>
    <row r="112" spans="1:9" x14ac:dyDescent="0.25">
      <c r="A112" s="53" t="str">
        <f>UPPER('HOOPP Data'!F113)</f>
        <v>TC ENERGY CORP</v>
      </c>
      <c r="B112" s="59" t="str">
        <f>'HOOPP Data'!G113</f>
        <v>6,120,018</v>
      </c>
      <c r="C112" s="43">
        <f>VLOOKUP(A112,'Consol data'!$A$1:$J$157,9,FALSE)*10^6</f>
        <v>85443971897.680008</v>
      </c>
      <c r="D112" s="45">
        <f>VLOOKUP(A112,'Consol data'!$A$1:$J$157,10,FALSE)</f>
        <v>39.867576759999999</v>
      </c>
      <c r="E112" s="48">
        <f>VLOOKUP(A112,'Consol data'!$A$1:$F$157,5,TRUE)*10^3</f>
        <v>23246029.000000004</v>
      </c>
      <c r="F112" s="48">
        <f>VLOOKUP(A112,'Consol data'!$A$1:$F$157,4,TRUE)*10^3</f>
        <v>26764869.000000004</v>
      </c>
      <c r="G112" s="49">
        <f t="shared" si="5"/>
        <v>2.8555588178855078E-3</v>
      </c>
      <c r="H112" s="54">
        <f t="shared" si="3"/>
        <v>66380.403091772241</v>
      </c>
      <c r="I112" s="55">
        <f t="shared" si="4"/>
        <v>76428.657682500489</v>
      </c>
    </row>
    <row r="113" spans="1:9" x14ac:dyDescent="0.25">
      <c r="A113" s="53" t="str">
        <f>UPPER('HOOPP Data'!F114)</f>
        <v>TECK RESOURCES LTD</v>
      </c>
      <c r="B113" s="59"/>
      <c r="C113" s="43">
        <f>VLOOKUP(A113,'Consol data'!$A$1:$J$157,9,FALSE)*10^6</f>
        <v>24523739981.268002</v>
      </c>
      <c r="D113" s="45">
        <f>VLOOKUP(A113,'Consol data'!$A$1:$J$157,10,FALSE)</f>
        <v>37.82914564</v>
      </c>
      <c r="E113" s="48">
        <f>VLOOKUP(A113,'Consol data'!$A$1:$F$157,5,TRUE)*10^3</f>
        <v>2932000</v>
      </c>
      <c r="F113" s="48">
        <f>VLOOKUP(A113,'Consol data'!$A$1:$F$157,4,TRUE)*10^3</f>
        <v>72355000</v>
      </c>
      <c r="G113" s="49">
        <f t="shared" si="5"/>
        <v>0</v>
      </c>
      <c r="H113" s="54">
        <f t="shared" si="3"/>
        <v>0</v>
      </c>
      <c r="I113" s="55">
        <f t="shared" si="4"/>
        <v>0</v>
      </c>
    </row>
    <row r="114" spans="1:9" x14ac:dyDescent="0.25">
      <c r="A114" s="53" t="str">
        <f>UPPER('HOOPP Data'!F115)</f>
        <v>TEINE ENERGY LTD</v>
      </c>
      <c r="B114" s="59"/>
      <c r="C114" s="43">
        <f>VLOOKUP(A114,'Consol data'!$A$1:$J$157,9,FALSE)*10^6</f>
        <v>0</v>
      </c>
      <c r="D114" s="45">
        <f>VLOOKUP(A114,'Consol data'!$A$1:$J$157,10,FALSE)</f>
        <v>0</v>
      </c>
      <c r="E114" s="48">
        <f>VLOOKUP(A114,'Consol data'!$A$1:$F$157,5,TRUE)*10^3</f>
        <v>0</v>
      </c>
      <c r="F114" s="48">
        <f>VLOOKUP(A114,'Consol data'!$A$1:$F$157,4,TRUE)*10^3</f>
        <v>0</v>
      </c>
      <c r="G114" s="49"/>
      <c r="H114" s="54">
        <f t="shared" si="3"/>
        <v>0</v>
      </c>
      <c r="I114" s="55">
        <f t="shared" si="4"/>
        <v>0</v>
      </c>
    </row>
    <row r="115" spans="1:9" x14ac:dyDescent="0.25">
      <c r="A115" s="53" t="str">
        <f>UPPER('HOOPP Data'!F116)</f>
        <v>TOPAZ ENERGY CORP</v>
      </c>
      <c r="B115" s="59"/>
      <c r="C115" s="43">
        <f>VLOOKUP(A115,'Consol data'!$A$1:$J$157,9,FALSE)*10^6</f>
        <v>2593648427.0290003</v>
      </c>
      <c r="D115" s="45">
        <f>VLOOKUP(A115,'Consol data'!$A$1:$J$157,10,FALSE)</f>
        <v>15.605815060000001</v>
      </c>
      <c r="E115" s="48">
        <f>VLOOKUP(A115,'Consol data'!$A$1:$F$157,5,TRUE)*10^3</f>
        <v>0</v>
      </c>
      <c r="F115" s="48">
        <f>VLOOKUP(A115,'Consol data'!$A$1:$F$157,4,TRUE)*10^3</f>
        <v>171816</v>
      </c>
      <c r="G115" s="49">
        <f t="shared" si="5"/>
        <v>0</v>
      </c>
      <c r="H115" s="54">
        <f t="shared" si="3"/>
        <v>0</v>
      </c>
      <c r="I115" s="55">
        <f t="shared" si="4"/>
        <v>0</v>
      </c>
    </row>
    <row r="116" spans="1:9" x14ac:dyDescent="0.25">
      <c r="A116" s="53" t="str">
        <f>UPPER('HOOPP Data'!F117)</f>
        <v>TOTALENERGIES SE</v>
      </c>
      <c r="B116" s="59"/>
      <c r="C116" s="43">
        <f>VLOOKUP(A116,'Consol data'!$A$1:$J$157,9,FALSE)*10^6</f>
        <v>173138722900</v>
      </c>
      <c r="D116" s="45">
        <f>VLOOKUP(A116,'Consol data'!$A$1:$J$157,10,FALSE)</f>
        <v>58.65</v>
      </c>
      <c r="E116" s="48">
        <f>VLOOKUP(A116,'Consol data'!$A$1:$F$157,5,TRUE)*10^3</f>
        <v>39360000</v>
      </c>
      <c r="F116" s="48">
        <f>VLOOKUP(A116,'Consol data'!$A$1:$F$157,4,TRUE)*10^3</f>
        <v>488360000</v>
      </c>
      <c r="G116" s="49">
        <f t="shared" si="5"/>
        <v>0</v>
      </c>
      <c r="H116" s="54">
        <f t="shared" si="3"/>
        <v>0</v>
      </c>
      <c r="I116" s="55">
        <f t="shared" si="4"/>
        <v>0</v>
      </c>
    </row>
    <row r="117" spans="1:9" x14ac:dyDescent="0.25">
      <c r="A117" s="53" t="str">
        <f>UPPER('HOOPP Data'!F118)</f>
        <v>TOURMALINE OIL CORP</v>
      </c>
      <c r="B117" s="59"/>
      <c r="C117" s="43">
        <f>VLOOKUP(A117,'Consol data'!$A$1:$J$157,9,FALSE)*10^6</f>
        <v>17554291765.654602</v>
      </c>
      <c r="D117" s="45">
        <f>VLOOKUP(A117,'Consol data'!$A$1:$J$157,10,FALSE)</f>
        <v>50.458555839999995</v>
      </c>
      <c r="E117" s="48">
        <f>VLOOKUP(A117,'Consol data'!$A$1:$F$157,5,TRUE)*10^3</f>
        <v>3012770</v>
      </c>
      <c r="F117" s="48">
        <f>VLOOKUP(A117,'Consol data'!$A$1:$F$157,4,TRUE)*10^3</f>
        <v>3012770</v>
      </c>
      <c r="G117" s="49">
        <f t="shared" si="5"/>
        <v>0</v>
      </c>
      <c r="H117" s="54">
        <f t="shared" si="3"/>
        <v>0</v>
      </c>
      <c r="I117" s="55">
        <f t="shared" si="4"/>
        <v>0</v>
      </c>
    </row>
    <row r="118" spans="1:9" x14ac:dyDescent="0.25">
      <c r="A118" s="53" t="str">
        <f>UPPER('HOOPP Data'!F119)</f>
        <v>TRANSALTA CORP</v>
      </c>
      <c r="B118" s="59"/>
      <c r="C118" s="43">
        <f>VLOOKUP(A118,'Consol data'!$A$1:$J$157,9,FALSE)*10^6</f>
        <v>5629179237.2200003</v>
      </c>
      <c r="D118" s="45">
        <f>VLOOKUP(A118,'Consol data'!$A$1:$J$157,10,FALSE)</f>
        <v>8.94398582</v>
      </c>
      <c r="E118" s="48">
        <f>VLOOKUP(A118,'Consol data'!$A$1:$F$157,5,TRUE)*10^3</f>
        <v>10247622</v>
      </c>
      <c r="F118" s="48">
        <f>VLOOKUP(A118,'Consol data'!$A$1:$F$157,4,TRUE)*10^3</f>
        <v>13871591.999999998</v>
      </c>
      <c r="G118" s="49">
        <f t="shared" si="5"/>
        <v>0</v>
      </c>
      <c r="H118" s="54">
        <f t="shared" si="3"/>
        <v>0</v>
      </c>
      <c r="I118" s="55">
        <f t="shared" si="4"/>
        <v>0</v>
      </c>
    </row>
    <row r="119" spans="1:9" x14ac:dyDescent="0.25">
      <c r="A119" s="53" t="str">
        <f>UPPER('HOOPP Data'!F120)</f>
        <v>TUNDRA OIL &amp; GAS LTD</v>
      </c>
      <c r="B119" s="59"/>
      <c r="C119" s="43">
        <f>VLOOKUP(A119,'Consol data'!$A$1:$J$157,9,FALSE)*10^6</f>
        <v>0</v>
      </c>
      <c r="D119" s="45">
        <f>VLOOKUP(A119,'Consol data'!$A$1:$J$157,10,FALSE)</f>
        <v>0</v>
      </c>
      <c r="E119" s="48">
        <f>VLOOKUP(A119,'Consol data'!$A$1:$F$157,5,TRUE)*10^3</f>
        <v>0</v>
      </c>
      <c r="F119" s="48">
        <f>VLOOKUP(A119,'Consol data'!$A$1:$F$157,4,TRUE)*10^3</f>
        <v>0</v>
      </c>
      <c r="G119" s="49"/>
      <c r="H119" s="54">
        <f t="shared" si="3"/>
        <v>0</v>
      </c>
      <c r="I119" s="55">
        <f t="shared" si="4"/>
        <v>0</v>
      </c>
    </row>
    <row r="120" spans="1:9" x14ac:dyDescent="0.25">
      <c r="A120" s="53" t="str">
        <f>UPPER('HOOPP Data'!F121)</f>
        <v>VALERO ENERGY CORP</v>
      </c>
      <c r="B120" s="59"/>
      <c r="C120" s="43">
        <f>VLOOKUP(A120,'Consol data'!$A$1:$J$157,9,FALSE)*10^6</f>
        <v>56975238600</v>
      </c>
      <c r="D120" s="45">
        <f>VLOOKUP(A120,'Consol data'!$A$1:$J$157,10,FALSE)</f>
        <v>126.86</v>
      </c>
      <c r="E120" s="48">
        <f>VLOOKUP(A120,'Consol data'!$A$1:$F$157,5,TRUE)*10^3</f>
        <v>32328000</v>
      </c>
      <c r="F120" s="48">
        <f>VLOOKUP(A120,'Consol data'!$A$1:$F$157,4,TRUE)*10^3</f>
        <v>32328000</v>
      </c>
      <c r="G120" s="49">
        <f t="shared" si="5"/>
        <v>0</v>
      </c>
      <c r="H120" s="54">
        <f t="shared" si="3"/>
        <v>0</v>
      </c>
      <c r="I120" s="55">
        <f t="shared" si="4"/>
        <v>0</v>
      </c>
    </row>
    <row r="121" spans="1:9" x14ac:dyDescent="0.25">
      <c r="A121" s="53" t="str">
        <f>UPPER('HOOPP Data'!F122)</f>
        <v>VENTURE GLOBAL LNG INC</v>
      </c>
      <c r="B121" s="59"/>
      <c r="C121" s="43">
        <f>VLOOKUP(A121,'Consol data'!$A$1:$J$157,9,FALSE)*10^6</f>
        <v>0</v>
      </c>
      <c r="D121" s="45">
        <f>VLOOKUP(A121,'Consol data'!$A$1:$J$157,10,FALSE)</f>
        <v>0</v>
      </c>
      <c r="E121" s="48">
        <f>VLOOKUP(A121,'Consol data'!$A$1:$F$157,5,TRUE)*10^3</f>
        <v>0</v>
      </c>
      <c r="F121" s="48">
        <f>VLOOKUP(A121,'Consol data'!$A$1:$F$157,4,TRUE)*10^3</f>
        <v>0</v>
      </c>
      <c r="G121" s="49"/>
      <c r="H121" s="54">
        <f t="shared" si="3"/>
        <v>0</v>
      </c>
      <c r="I121" s="55">
        <f t="shared" si="4"/>
        <v>0</v>
      </c>
    </row>
    <row r="122" spans="1:9" x14ac:dyDescent="0.25">
      <c r="A122" s="53" t="str">
        <f>UPPER('HOOPP Data'!F123)</f>
        <v>VERMILION ENERGY INC</v>
      </c>
      <c r="B122" s="59"/>
      <c r="C122" s="43">
        <f>VLOOKUP(A122,'Consol data'!$A$1:$J$157,9,FALSE)*10^6</f>
        <v>3716128765.7384</v>
      </c>
      <c r="D122" s="45">
        <f>VLOOKUP(A122,'Consol data'!$A$1:$J$157,10,FALSE)</f>
        <v>17.70333114</v>
      </c>
      <c r="E122" s="48">
        <f>VLOOKUP(A122,'Consol data'!$A$1:$F$157,5,TRUE)*10^3</f>
        <v>824207.00000000035</v>
      </c>
      <c r="F122" s="48">
        <f>VLOOKUP(A122,'Consol data'!$A$1:$F$157,4,TRUE)*10^3</f>
        <v>12506707</v>
      </c>
      <c r="G122" s="49">
        <f t="shared" si="5"/>
        <v>0</v>
      </c>
      <c r="H122" s="54">
        <f t="shared" si="3"/>
        <v>0</v>
      </c>
      <c r="I122" s="55">
        <f t="shared" si="4"/>
        <v>0</v>
      </c>
    </row>
    <row r="123" spans="1:9" x14ac:dyDescent="0.25">
      <c r="A123" s="53" t="str">
        <f>UPPER('HOOPP Data'!F124)</f>
        <v>VISTA ENERGY S.A.B. DE C.V.</v>
      </c>
      <c r="B123" s="59" t="str">
        <f>'HOOPP Data'!G124</f>
        <v>592,300</v>
      </c>
      <c r="C123" s="43">
        <f>VLOOKUP(A123,'Consol data'!$A$1:$J$157,9,FALSE)*10^6</f>
        <v>89076178.339600012</v>
      </c>
      <c r="D123" s="45">
        <f>VLOOKUP(A123,'Consol data'!$A$1:$J$157,10,FALSE)</f>
        <v>15.861588000000001</v>
      </c>
      <c r="E123" s="48">
        <f>VLOOKUP(A123,'Consol data'!$A$1:$F$157,5,TRUE)*10^3</f>
        <v>0</v>
      </c>
      <c r="F123" s="48">
        <f>VLOOKUP(A123,'Consol data'!$A$1:$F$157,4,TRUE)*10^3</f>
        <v>0</v>
      </c>
      <c r="G123" s="49">
        <f t="shared" si="5"/>
        <v>0.10546948406994473</v>
      </c>
      <c r="H123" s="54">
        <f t="shared" si="3"/>
        <v>0</v>
      </c>
      <c r="I123" s="55">
        <f t="shared" si="4"/>
        <v>0</v>
      </c>
    </row>
    <row r="124" spans="1:9" x14ac:dyDescent="0.25">
      <c r="A124" s="53" t="str">
        <f>UPPER('HOOPP Data'!F125)</f>
        <v>VISTRA CORP</v>
      </c>
      <c r="B124" s="59"/>
      <c r="C124" s="43">
        <f>VLOOKUP(A124,'Consol data'!$A$1:$J$157,9,FALSE)*10^6</f>
        <v>23207313000</v>
      </c>
      <c r="D124" s="45">
        <f>VLOOKUP(A124,'Consol data'!$A$1:$J$157,10,FALSE)</f>
        <v>23.2</v>
      </c>
      <c r="E124" s="48">
        <f>VLOOKUP(A124,'Consol data'!$A$1:$F$157,5,TRUE)*10^3</f>
        <v>95005240</v>
      </c>
      <c r="F124" s="48">
        <f>VLOOKUP(A124,'Consol data'!$A$1:$F$157,4,TRUE)*10^3</f>
        <v>97366670</v>
      </c>
      <c r="G124" s="49">
        <f t="shared" si="5"/>
        <v>0</v>
      </c>
      <c r="H124" s="54">
        <f t="shared" si="3"/>
        <v>0</v>
      </c>
      <c r="I124" s="55">
        <f t="shared" si="4"/>
        <v>0</v>
      </c>
    </row>
    <row r="125" spans="1:9" x14ac:dyDescent="0.25">
      <c r="A125" s="53" t="str">
        <f>UPPER('HOOPP Data'!F126)</f>
        <v>VITOL HOLDING BV</v>
      </c>
      <c r="B125" s="59"/>
      <c r="C125" s="43">
        <f>VLOOKUP(A125,'Consol data'!$A$1:$J$157,9,FALSE)*10^6</f>
        <v>0</v>
      </c>
      <c r="D125" s="45">
        <f>VLOOKUP(A125,'Consol data'!$A$1:$J$157,10,FALSE)</f>
        <v>0</v>
      </c>
      <c r="E125" s="48">
        <f>VLOOKUP(A125,'Consol data'!$A$1:$F$157,5,TRUE)*10^3</f>
        <v>0</v>
      </c>
      <c r="F125" s="48">
        <f>VLOOKUP(A125,'Consol data'!$A$1:$F$157,4,TRUE)*10^3</f>
        <v>0</v>
      </c>
      <c r="G125" s="49"/>
      <c r="H125" s="54">
        <f t="shared" si="3"/>
        <v>0</v>
      </c>
      <c r="I125" s="55">
        <f t="shared" si="4"/>
        <v>0</v>
      </c>
    </row>
    <row r="126" spans="1:9" x14ac:dyDescent="0.25">
      <c r="A126" s="53" t="str">
        <f>UPPER('HOOPP Data'!F127)</f>
        <v>WEC ENERGY GROUP INC</v>
      </c>
      <c r="B126" s="59"/>
      <c r="C126" s="43">
        <f>VLOOKUP(A126,'Consol data'!$A$1:$J$157,9,FALSE)*10^6</f>
        <v>47109841600</v>
      </c>
      <c r="D126" s="45">
        <f>VLOOKUP(A126,'Consol data'!$A$1:$J$157,10,FALSE)</f>
        <v>93.76</v>
      </c>
      <c r="E126" s="48">
        <f>VLOOKUP(A126,'Consol data'!$A$1:$F$157,5,TRUE)*10^3</f>
        <v>19102000</v>
      </c>
      <c r="F126" s="48">
        <f>VLOOKUP(A126,'Consol data'!$A$1:$F$157,4,TRUE)*10^3</f>
        <v>19102000</v>
      </c>
      <c r="G126" s="49">
        <f t="shared" si="5"/>
        <v>0</v>
      </c>
      <c r="H126" s="54">
        <f t="shared" si="3"/>
        <v>0</v>
      </c>
      <c r="I126" s="55">
        <f t="shared" si="4"/>
        <v>0</v>
      </c>
    </row>
    <row r="127" spans="1:9" x14ac:dyDescent="0.25">
      <c r="A127" s="53" t="str">
        <f>UPPER('HOOPP Data'!F128)</f>
        <v>WHITECAP RESOURCES INC</v>
      </c>
      <c r="B127" s="59"/>
      <c r="C127" s="43">
        <f>VLOOKUP(A127,'Consol data'!$A$1:$J$157,9,FALSE)*10^6</f>
        <v>6212073047.3560009</v>
      </c>
      <c r="D127" s="45">
        <f>VLOOKUP(A127,'Consol data'!$A$1:$J$157,10,FALSE)</f>
        <v>7.9321558800000007</v>
      </c>
      <c r="E127" s="48">
        <f>VLOOKUP(A127,'Consol data'!$A$1:$F$157,5,TRUE)*10^3</f>
        <v>2057232</v>
      </c>
      <c r="F127" s="48">
        <f>VLOOKUP(A127,'Consol data'!$A$1:$F$157,4,TRUE)*10^3</f>
        <v>2057232</v>
      </c>
      <c r="G127" s="49">
        <f t="shared" si="5"/>
        <v>0</v>
      </c>
      <c r="H127" s="54">
        <f t="shared" si="3"/>
        <v>0</v>
      </c>
      <c r="I127" s="55">
        <f t="shared" si="4"/>
        <v>0</v>
      </c>
    </row>
    <row r="128" spans="1:9" x14ac:dyDescent="0.25">
      <c r="A128" s="53" t="str">
        <f>UPPER('HOOPP Data'!F129)</f>
        <v>WILLIAMS COS INC</v>
      </c>
      <c r="B128" s="59"/>
      <c r="C128" s="43">
        <f>VLOOKUP(A128,'Consol data'!$A$1:$J$157,9,FALSE)*10^6</f>
        <v>65242200000</v>
      </c>
      <c r="D128" s="45">
        <f>VLOOKUP(A128,'Consol data'!$A$1:$J$157,10,FALSE)</f>
        <v>32.9</v>
      </c>
      <c r="E128" s="48">
        <f>VLOOKUP(A128,'Consol data'!$A$1:$F$157,5,TRUE)*10^3</f>
        <v>13871330.000000002</v>
      </c>
      <c r="F128" s="48">
        <f>VLOOKUP(A128,'Consol data'!$A$1:$F$157,4,TRUE)*10^3</f>
        <v>35989330</v>
      </c>
      <c r="G128" s="49">
        <f t="shared" si="5"/>
        <v>0</v>
      </c>
      <c r="H128" s="54">
        <f t="shared" si="3"/>
        <v>0</v>
      </c>
      <c r="I128" s="55">
        <f t="shared" si="4"/>
        <v>0</v>
      </c>
    </row>
    <row r="129" spans="1:9" x14ac:dyDescent="0.25">
      <c r="A129" s="53" t="str">
        <f>UPPER('HOOPP Data'!F130)</f>
        <v>WOODSIDE ENERGY GROUP LTD</v>
      </c>
      <c r="B129" s="59"/>
      <c r="C129" s="43">
        <f>VLOOKUP(A129,'Consol data'!$A$1:$J$157,9,FALSE)*10^6</f>
        <v>32190679522.112999</v>
      </c>
      <c r="D129" s="45">
        <f>VLOOKUP(A129,'Consol data'!$A$1:$J$157,10,FALSE)</f>
        <v>24.145626399999998</v>
      </c>
      <c r="E129" s="48">
        <f>VLOOKUP(A129,'Consol data'!$A$1:$F$157,5,TRUE)*10^3</f>
        <v>9573199.9999999963</v>
      </c>
      <c r="F129" s="48">
        <f>VLOOKUP(A129,'Consol data'!$A$1:$F$157,4,TRUE)*10^3</f>
        <v>93398200</v>
      </c>
      <c r="G129" s="49">
        <f t="shared" si="5"/>
        <v>0</v>
      </c>
      <c r="H129" s="54">
        <f t="shared" si="3"/>
        <v>0</v>
      </c>
      <c r="I129" s="55">
        <f t="shared" si="4"/>
        <v>0</v>
      </c>
    </row>
    <row r="130" spans="1:9" x14ac:dyDescent="0.25">
      <c r="A130" s="53" t="str">
        <f>UPPER('HOOPP Data'!F131)</f>
        <v>XCEL ENERGY INC</v>
      </c>
      <c r="B130" s="59" t="str">
        <f>'HOOPP Data'!G131</f>
        <v>6,736</v>
      </c>
      <c r="C130" s="43">
        <f>VLOOKUP(A130,'Consol data'!$A$1:$J$157,9,FALSE)*10^6</f>
        <v>64451914800</v>
      </c>
      <c r="D130" s="45">
        <f>VLOOKUP(A130,'Consol data'!$A$1:$J$157,10,FALSE)</f>
        <v>70.11</v>
      </c>
      <c r="E130" s="48">
        <f>VLOOKUP(A130,'Consol data'!$A$1:$F$157,5,TRUE)*10^3</f>
        <v>38700000</v>
      </c>
      <c r="F130" s="48">
        <f>VLOOKUP(A130,'Consol data'!$A$1:$F$157,4,TRUE)*10^3</f>
        <v>62960000</v>
      </c>
      <c r="G130" s="49">
        <f t="shared" ref="G130" si="6">(B130*D130)/C130</f>
        <v>7.3273379303852741E-6</v>
      </c>
      <c r="H130" s="54">
        <f t="shared" ref="H130" si="7">G130*E130</f>
        <v>283.56797790591008</v>
      </c>
      <c r="I130" s="55">
        <f t="shared" ref="I130" si="8">G130*F130</f>
        <v>461.32919609705687</v>
      </c>
    </row>
    <row r="131" spans="1:9" x14ac:dyDescent="0.25">
      <c r="E131" s="47">
        <f>SUM(E2:E130)</f>
        <v>1908175361</v>
      </c>
      <c r="F131" s="47">
        <f t="shared" ref="F131:I131" si="9">SUM(F2:F130)</f>
        <v>9991402244</v>
      </c>
      <c r="G131" s="47">
        <f t="shared" si="9"/>
        <v>0.13054039654042568</v>
      </c>
      <c r="H131" s="52">
        <f>SUM(H2:H130)</f>
        <v>373734.26723651431</v>
      </c>
      <c r="I131" s="52">
        <f t="shared" si="9"/>
        <v>1876616.5593918764</v>
      </c>
    </row>
    <row r="133" spans="1:9" x14ac:dyDescent="0.25">
      <c r="H133" s="46"/>
      <c r="I133" s="4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BFA3-61EA-4A7F-83A0-829C93C42C63}">
  <dimension ref="A1:G1167"/>
  <sheetViews>
    <sheetView topLeftCell="A116" workbookViewId="0">
      <selection activeCell="F92" sqref="F92"/>
    </sheetView>
  </sheetViews>
  <sheetFormatPr defaultRowHeight="14.5" x14ac:dyDescent="0.35"/>
  <cols>
    <col min="1" max="1" width="32.54296875" bestFit="1" customWidth="1"/>
    <col min="2" max="2" width="19.7265625" bestFit="1" customWidth="1"/>
    <col min="3" max="3" width="10.7265625" bestFit="1" customWidth="1"/>
    <col min="6" max="6" width="34.36328125" customWidth="1"/>
    <col min="7" max="7" width="20.6328125" customWidth="1"/>
  </cols>
  <sheetData>
    <row r="1" spans="1:7" x14ac:dyDescent="0.35">
      <c r="A1" t="s">
        <v>42</v>
      </c>
    </row>
    <row r="2" spans="1:7" x14ac:dyDescent="0.35">
      <c r="A2" t="s">
        <v>6577</v>
      </c>
    </row>
    <row r="4" spans="1:7" x14ac:dyDescent="0.35">
      <c r="A4" t="s">
        <v>447</v>
      </c>
      <c r="B4" t="s">
        <v>450</v>
      </c>
      <c r="C4" t="s">
        <v>451</v>
      </c>
      <c r="F4" s="62" t="s">
        <v>144</v>
      </c>
      <c r="G4" s="10" t="s">
        <v>145</v>
      </c>
    </row>
    <row r="5" spans="1:7" x14ac:dyDescent="0.35">
      <c r="A5" t="s">
        <v>2483</v>
      </c>
      <c r="B5" t="s">
        <v>454</v>
      </c>
      <c r="C5" t="s">
        <v>2484</v>
      </c>
      <c r="F5" s="74" t="s">
        <v>159</v>
      </c>
      <c r="G5" t="str">
        <f>VLOOKUP(F5,A7:C1167,3,FALSE)</f>
        <v>1,148,155</v>
      </c>
    </row>
    <row r="6" spans="1:7" x14ac:dyDescent="0.35">
      <c r="B6" t="s">
        <v>456</v>
      </c>
      <c r="C6" t="s">
        <v>457</v>
      </c>
      <c r="F6" s="75" t="s">
        <v>161</v>
      </c>
      <c r="G6" t="e">
        <f t="shared" ref="G6:G69" si="0">VLOOKUP(F6,A8:C1168,3,FALSE)</f>
        <v>#N/A</v>
      </c>
    </row>
    <row r="7" spans="1:7" x14ac:dyDescent="0.35">
      <c r="A7" t="s">
        <v>458</v>
      </c>
      <c r="B7" t="s">
        <v>461</v>
      </c>
      <c r="C7" t="s">
        <v>462</v>
      </c>
      <c r="F7" s="53" t="s">
        <v>3341</v>
      </c>
      <c r="G7" t="str">
        <f t="shared" si="0"/>
        <v>135,689</v>
      </c>
    </row>
    <row r="8" spans="1:7" x14ac:dyDescent="0.35">
      <c r="A8" t="s">
        <v>6578</v>
      </c>
      <c r="B8" t="s">
        <v>6579</v>
      </c>
      <c r="C8" t="s">
        <v>6580</v>
      </c>
      <c r="F8" s="75" t="s">
        <v>9444</v>
      </c>
      <c r="G8" t="e">
        <f t="shared" si="0"/>
        <v>#N/A</v>
      </c>
    </row>
    <row r="9" spans="1:7" x14ac:dyDescent="0.35">
      <c r="A9" t="s">
        <v>3370</v>
      </c>
      <c r="B9" t="s">
        <v>6581</v>
      </c>
      <c r="C9" t="s">
        <v>6582</v>
      </c>
      <c r="F9" s="77" t="s">
        <v>167</v>
      </c>
      <c r="G9" t="e">
        <f t="shared" si="0"/>
        <v>#N/A</v>
      </c>
    </row>
    <row r="10" spans="1:7" x14ac:dyDescent="0.35">
      <c r="A10" t="s">
        <v>3367</v>
      </c>
      <c r="B10" t="s">
        <v>6583</v>
      </c>
      <c r="C10" t="s">
        <v>6584</v>
      </c>
      <c r="F10" s="78" t="s">
        <v>169</v>
      </c>
      <c r="G10" t="str">
        <f t="shared" si="0"/>
        <v>312,765</v>
      </c>
    </row>
    <row r="11" spans="1:7" x14ac:dyDescent="0.35">
      <c r="A11" t="s">
        <v>3416</v>
      </c>
      <c r="B11" t="s">
        <v>6585</v>
      </c>
      <c r="C11" t="s">
        <v>6586</v>
      </c>
      <c r="F11" s="75" t="s">
        <v>171</v>
      </c>
      <c r="G11" t="e">
        <f t="shared" si="0"/>
        <v>#N/A</v>
      </c>
    </row>
    <row r="12" spans="1:7" x14ac:dyDescent="0.35">
      <c r="A12" t="s">
        <v>3419</v>
      </c>
      <c r="B12" t="s">
        <v>6587</v>
      </c>
      <c r="C12" t="s">
        <v>6242</v>
      </c>
      <c r="F12" s="79" t="s">
        <v>173</v>
      </c>
      <c r="G12" t="e">
        <f t="shared" si="0"/>
        <v>#N/A</v>
      </c>
    </row>
    <row r="13" spans="1:7" x14ac:dyDescent="0.35">
      <c r="A13" t="s">
        <v>6588</v>
      </c>
      <c r="B13" t="s">
        <v>6589</v>
      </c>
      <c r="C13" t="s">
        <v>3453</v>
      </c>
      <c r="F13" s="75" t="s">
        <v>175</v>
      </c>
      <c r="G13" t="e">
        <f t="shared" si="0"/>
        <v>#N/A</v>
      </c>
    </row>
    <row r="14" spans="1:7" x14ac:dyDescent="0.35">
      <c r="A14" t="s">
        <v>591</v>
      </c>
      <c r="B14" t="s">
        <v>6590</v>
      </c>
      <c r="C14" t="s">
        <v>6591</v>
      </c>
      <c r="F14" s="76" t="s">
        <v>3425</v>
      </c>
      <c r="G14" t="str">
        <f t="shared" si="0"/>
        <v>1,510</v>
      </c>
    </row>
    <row r="15" spans="1:7" x14ac:dyDescent="0.35">
      <c r="A15" t="s">
        <v>608</v>
      </c>
      <c r="B15" t="s">
        <v>5416</v>
      </c>
      <c r="C15" t="s">
        <v>6592</v>
      </c>
      <c r="F15" s="56" t="s">
        <v>549</v>
      </c>
      <c r="G15" t="str">
        <f t="shared" si="0"/>
        <v>797,780</v>
      </c>
    </row>
    <row r="16" spans="1:7" x14ac:dyDescent="0.35">
      <c r="A16" t="s">
        <v>6593</v>
      </c>
      <c r="B16" t="s">
        <v>6594</v>
      </c>
      <c r="C16" t="s">
        <v>3175</v>
      </c>
      <c r="F16" s="80" t="s">
        <v>179</v>
      </c>
      <c r="G16" t="e">
        <f t="shared" si="0"/>
        <v>#N/A</v>
      </c>
    </row>
    <row r="17" spans="1:7" x14ac:dyDescent="0.35">
      <c r="A17" t="s">
        <v>476</v>
      </c>
      <c r="B17" t="s">
        <v>6595</v>
      </c>
      <c r="C17" t="s">
        <v>6596</v>
      </c>
      <c r="F17" s="79" t="s">
        <v>181</v>
      </c>
      <c r="G17" t="e">
        <f t="shared" si="0"/>
        <v>#N/A</v>
      </c>
    </row>
    <row r="18" spans="1:7" x14ac:dyDescent="0.35">
      <c r="A18" t="s">
        <v>6597</v>
      </c>
      <c r="B18" t="s">
        <v>6598</v>
      </c>
      <c r="C18" t="s">
        <v>6599</v>
      </c>
      <c r="F18" s="80" t="s">
        <v>183</v>
      </c>
      <c r="G18" t="e">
        <f t="shared" si="0"/>
        <v>#N/A</v>
      </c>
    </row>
    <row r="19" spans="1:7" x14ac:dyDescent="0.35">
      <c r="A19" t="s">
        <v>6600</v>
      </c>
      <c r="B19" t="s">
        <v>6601</v>
      </c>
      <c r="C19" t="s">
        <v>6602</v>
      </c>
      <c r="F19" s="76" t="s">
        <v>189</v>
      </c>
      <c r="G19" t="e">
        <f t="shared" si="0"/>
        <v>#N/A</v>
      </c>
    </row>
    <row r="20" spans="1:7" x14ac:dyDescent="0.35">
      <c r="A20" t="s">
        <v>3992</v>
      </c>
      <c r="B20" t="s">
        <v>6603</v>
      </c>
      <c r="C20" t="s">
        <v>6604</v>
      </c>
      <c r="F20" s="75" t="s">
        <v>191</v>
      </c>
      <c r="G20" t="e">
        <f t="shared" si="0"/>
        <v>#N/A</v>
      </c>
    </row>
    <row r="21" spans="1:7" x14ac:dyDescent="0.35">
      <c r="A21" t="s">
        <v>6605</v>
      </c>
      <c r="B21" t="s">
        <v>6606</v>
      </c>
      <c r="C21" t="s">
        <v>6607</v>
      </c>
      <c r="F21" s="75" t="s">
        <v>7005</v>
      </c>
      <c r="G21" t="str">
        <f t="shared" si="0"/>
        <v>1,167,784</v>
      </c>
    </row>
    <row r="22" spans="1:7" x14ac:dyDescent="0.35">
      <c r="A22" t="s">
        <v>4263</v>
      </c>
      <c r="B22" t="s">
        <v>6608</v>
      </c>
      <c r="C22" t="s">
        <v>6609</v>
      </c>
      <c r="F22" s="76" t="s">
        <v>194</v>
      </c>
      <c r="G22" t="e">
        <f t="shared" si="0"/>
        <v>#N/A</v>
      </c>
    </row>
    <row r="23" spans="1:7" x14ac:dyDescent="0.35">
      <c r="A23" t="s">
        <v>6610</v>
      </c>
      <c r="B23" t="s">
        <v>6611</v>
      </c>
      <c r="C23" t="s">
        <v>6612</v>
      </c>
      <c r="F23" s="81" t="s">
        <v>196</v>
      </c>
      <c r="G23" t="e">
        <f t="shared" si="0"/>
        <v>#N/A</v>
      </c>
    </row>
    <row r="24" spans="1:7" x14ac:dyDescent="0.35">
      <c r="A24" t="s">
        <v>1160</v>
      </c>
      <c r="B24" t="s">
        <v>6613</v>
      </c>
      <c r="C24" t="s">
        <v>6614</v>
      </c>
      <c r="F24" s="75" t="s">
        <v>198</v>
      </c>
      <c r="G24" t="e">
        <f t="shared" si="0"/>
        <v>#N/A</v>
      </c>
    </row>
    <row r="25" spans="1:7" x14ac:dyDescent="0.35">
      <c r="A25" t="s">
        <v>2796</v>
      </c>
      <c r="B25" t="s">
        <v>6615</v>
      </c>
      <c r="C25" t="s">
        <v>4725</v>
      </c>
      <c r="F25" s="80" t="s">
        <v>200</v>
      </c>
      <c r="G25" t="e">
        <f t="shared" si="0"/>
        <v>#N/A</v>
      </c>
    </row>
    <row r="26" spans="1:7" x14ac:dyDescent="0.35">
      <c r="A26" t="s">
        <v>4588</v>
      </c>
      <c r="B26" t="s">
        <v>6616</v>
      </c>
      <c r="C26" t="s">
        <v>6617</v>
      </c>
      <c r="F26" s="82" t="s">
        <v>206</v>
      </c>
      <c r="G26" t="e">
        <f t="shared" si="0"/>
        <v>#N/A</v>
      </c>
    </row>
    <row r="27" spans="1:7" x14ac:dyDescent="0.35">
      <c r="A27" t="s">
        <v>4613</v>
      </c>
      <c r="B27" t="s">
        <v>6618</v>
      </c>
      <c r="C27" t="s">
        <v>6619</v>
      </c>
      <c r="F27" s="56" t="s">
        <v>210</v>
      </c>
      <c r="G27" t="e">
        <f t="shared" si="0"/>
        <v>#N/A</v>
      </c>
    </row>
    <row r="28" spans="1:7" x14ac:dyDescent="0.35">
      <c r="A28" t="s">
        <v>4644</v>
      </c>
      <c r="B28" t="s">
        <v>6620</v>
      </c>
      <c r="C28" t="s">
        <v>6621</v>
      </c>
      <c r="F28" s="76" t="s">
        <v>808</v>
      </c>
      <c r="G28" t="str">
        <f t="shared" si="0"/>
        <v>22,144,239</v>
      </c>
    </row>
    <row r="29" spans="1:7" x14ac:dyDescent="0.35">
      <c r="A29" t="s">
        <v>1365</v>
      </c>
      <c r="B29" t="s">
        <v>6622</v>
      </c>
      <c r="C29" t="s">
        <v>6623</v>
      </c>
      <c r="F29" s="75" t="s">
        <v>3857</v>
      </c>
      <c r="G29" t="e">
        <f t="shared" si="0"/>
        <v>#N/A</v>
      </c>
    </row>
    <row r="30" spans="1:7" x14ac:dyDescent="0.35">
      <c r="A30" t="s">
        <v>4939</v>
      </c>
      <c r="B30" t="s">
        <v>6624</v>
      </c>
      <c r="C30" t="s">
        <v>6625</v>
      </c>
      <c r="F30" s="79" t="s">
        <v>216</v>
      </c>
      <c r="G30" t="str">
        <f t="shared" si="0"/>
        <v>1,687,766</v>
      </c>
    </row>
    <row r="31" spans="1:7" ht="15" thickBot="1" x14ac:dyDescent="0.4">
      <c r="A31" t="s">
        <v>4760</v>
      </c>
      <c r="B31" t="s">
        <v>6626</v>
      </c>
      <c r="C31" t="s">
        <v>6627</v>
      </c>
      <c r="F31" s="83" t="s">
        <v>218</v>
      </c>
      <c r="G31" t="str">
        <f t="shared" si="0"/>
        <v>694,072</v>
      </c>
    </row>
    <row r="32" spans="1:7" ht="15" thickBot="1" x14ac:dyDescent="0.4">
      <c r="A32" t="s">
        <v>6628</v>
      </c>
      <c r="B32" t="s">
        <v>6629</v>
      </c>
      <c r="C32" t="s">
        <v>6630</v>
      </c>
      <c r="F32" s="84" t="s">
        <v>220</v>
      </c>
      <c r="G32" t="str">
        <f t="shared" si="0"/>
        <v>168,000</v>
      </c>
    </row>
    <row r="33" spans="1:7" ht="15" thickBot="1" x14ac:dyDescent="0.4">
      <c r="A33" t="s">
        <v>1459</v>
      </c>
      <c r="B33" t="s">
        <v>6631</v>
      </c>
      <c r="C33" t="s">
        <v>6632</v>
      </c>
      <c r="F33" s="84" t="s">
        <v>222</v>
      </c>
      <c r="G33" t="e">
        <f t="shared" si="0"/>
        <v>#N/A</v>
      </c>
    </row>
    <row r="34" spans="1:7" ht="15" thickBot="1" x14ac:dyDescent="0.4">
      <c r="A34" t="s">
        <v>4965</v>
      </c>
      <c r="B34" t="s">
        <v>6633</v>
      </c>
      <c r="C34" t="s">
        <v>6634</v>
      </c>
      <c r="F34" s="85" t="s">
        <v>2693</v>
      </c>
      <c r="G34" t="str">
        <f t="shared" si="0"/>
        <v>41,023</v>
      </c>
    </row>
    <row r="35" spans="1:7" ht="15" thickBot="1" x14ac:dyDescent="0.4">
      <c r="A35" t="s">
        <v>1530</v>
      </c>
      <c r="B35" t="s">
        <v>6635</v>
      </c>
      <c r="C35" t="s">
        <v>6636</v>
      </c>
      <c r="F35" s="85" t="s">
        <v>225</v>
      </c>
      <c r="G35" t="str">
        <f t="shared" si="0"/>
        <v>21,398,753</v>
      </c>
    </row>
    <row r="36" spans="1:7" ht="15" thickBot="1" x14ac:dyDescent="0.4">
      <c r="A36" t="s">
        <v>1551</v>
      </c>
      <c r="B36" t="s">
        <v>6637</v>
      </c>
      <c r="C36" t="s">
        <v>6638</v>
      </c>
      <c r="F36" s="86" t="s">
        <v>227</v>
      </c>
      <c r="G36" t="str">
        <f t="shared" si="0"/>
        <v>366,567</v>
      </c>
    </row>
    <row r="37" spans="1:7" ht="15" thickBot="1" x14ac:dyDescent="0.4">
      <c r="A37" t="s">
        <v>1662</v>
      </c>
      <c r="B37" t="s">
        <v>6639</v>
      </c>
      <c r="C37" t="s">
        <v>6640</v>
      </c>
      <c r="F37" s="85" t="s">
        <v>229</v>
      </c>
      <c r="G37" t="e">
        <f t="shared" si="0"/>
        <v>#N/A</v>
      </c>
    </row>
    <row r="38" spans="1:7" ht="15" thickBot="1" x14ac:dyDescent="0.4">
      <c r="A38" t="s">
        <v>3510</v>
      </c>
      <c r="B38" t="s">
        <v>6641</v>
      </c>
      <c r="C38" t="s">
        <v>6642</v>
      </c>
      <c r="F38" s="84" t="s">
        <v>231</v>
      </c>
      <c r="G38" t="str">
        <f t="shared" si="0"/>
        <v>1,105</v>
      </c>
    </row>
    <row r="39" spans="1:7" ht="15" thickBot="1" x14ac:dyDescent="0.4">
      <c r="A39" t="s">
        <v>5352</v>
      </c>
      <c r="B39" t="s">
        <v>6643</v>
      </c>
      <c r="C39" t="s">
        <v>6644</v>
      </c>
      <c r="F39" s="87" t="s">
        <v>233</v>
      </c>
      <c r="G39" t="e">
        <f t="shared" si="0"/>
        <v>#N/A</v>
      </c>
    </row>
    <row r="40" spans="1:7" ht="15" thickBot="1" x14ac:dyDescent="0.4">
      <c r="A40" t="s">
        <v>5447</v>
      </c>
      <c r="B40" t="s">
        <v>6645</v>
      </c>
      <c r="C40" t="s">
        <v>6646</v>
      </c>
      <c r="F40" s="88" t="s">
        <v>235</v>
      </c>
      <c r="G40" t="e">
        <f t="shared" si="0"/>
        <v>#N/A</v>
      </c>
    </row>
    <row r="41" spans="1:7" ht="15" thickBot="1" x14ac:dyDescent="0.4">
      <c r="A41" t="s">
        <v>6647</v>
      </c>
      <c r="B41" t="s">
        <v>6648</v>
      </c>
      <c r="C41" t="s">
        <v>6649</v>
      </c>
      <c r="F41" s="73" t="s">
        <v>4078</v>
      </c>
      <c r="G41" t="str">
        <f t="shared" si="0"/>
        <v>474,100</v>
      </c>
    </row>
    <row r="42" spans="1:7" ht="15" thickBot="1" x14ac:dyDescent="0.4">
      <c r="A42" t="s">
        <v>6650</v>
      </c>
      <c r="B42" t="s">
        <v>6651</v>
      </c>
      <c r="C42" t="s">
        <v>6652</v>
      </c>
      <c r="F42" s="89" t="s">
        <v>238</v>
      </c>
      <c r="G42" t="e">
        <f t="shared" si="0"/>
        <v>#N/A</v>
      </c>
    </row>
    <row r="43" spans="1:7" ht="15" thickBot="1" x14ac:dyDescent="0.4">
      <c r="A43" t="s">
        <v>6653</v>
      </c>
      <c r="B43" t="s">
        <v>6654</v>
      </c>
      <c r="C43" t="s">
        <v>6655</v>
      </c>
      <c r="F43" s="116" t="s">
        <v>4157</v>
      </c>
      <c r="G43" t="str">
        <f t="shared" si="0"/>
        <v>16,810</v>
      </c>
    </row>
    <row r="44" spans="1:7" ht="15" thickBot="1" x14ac:dyDescent="0.4">
      <c r="A44" t="s">
        <v>5776</v>
      </c>
      <c r="B44" t="s">
        <v>6656</v>
      </c>
      <c r="C44" t="s">
        <v>6657</v>
      </c>
      <c r="F44" s="85" t="s">
        <v>240</v>
      </c>
      <c r="G44" t="str">
        <f t="shared" si="0"/>
        <v>22,672</v>
      </c>
    </row>
    <row r="45" spans="1:7" ht="15" thickBot="1" x14ac:dyDescent="0.4">
      <c r="A45" t="s">
        <v>2032</v>
      </c>
      <c r="B45" t="s">
        <v>6658</v>
      </c>
      <c r="C45" t="s">
        <v>6659</v>
      </c>
      <c r="F45" s="56" t="s">
        <v>242</v>
      </c>
      <c r="G45" t="str">
        <f t="shared" si="0"/>
        <v>11,304,255</v>
      </c>
    </row>
    <row r="46" spans="1:7" ht="15" thickBot="1" x14ac:dyDescent="0.4">
      <c r="A46" t="s">
        <v>5883</v>
      </c>
      <c r="B46" t="s">
        <v>6660</v>
      </c>
      <c r="C46" t="s">
        <v>3283</v>
      </c>
      <c r="F46" s="88" t="s">
        <v>7339</v>
      </c>
      <c r="G46" t="str">
        <f t="shared" si="0"/>
        <v>1,500</v>
      </c>
    </row>
    <row r="47" spans="1:7" ht="15" thickBot="1" x14ac:dyDescent="0.4">
      <c r="A47" t="s">
        <v>2085</v>
      </c>
      <c r="B47" t="s">
        <v>6661</v>
      </c>
      <c r="C47" t="s">
        <v>6662</v>
      </c>
      <c r="F47" s="88" t="s">
        <v>4232</v>
      </c>
      <c r="G47" t="str">
        <f t="shared" si="0"/>
        <v>1,283,061</v>
      </c>
    </row>
    <row r="48" spans="1:7" ht="15" thickBot="1" x14ac:dyDescent="0.4">
      <c r="A48" t="s">
        <v>5938</v>
      </c>
      <c r="B48" t="s">
        <v>6663</v>
      </c>
      <c r="C48" t="s">
        <v>6664</v>
      </c>
      <c r="F48" s="90" t="s">
        <v>246</v>
      </c>
      <c r="G48" t="e">
        <f t="shared" si="0"/>
        <v>#N/A</v>
      </c>
    </row>
    <row r="49" spans="1:7" ht="15" thickBot="1" x14ac:dyDescent="0.4">
      <c r="A49" t="s">
        <v>6089</v>
      </c>
      <c r="B49" t="s">
        <v>6665</v>
      </c>
      <c r="C49" t="s">
        <v>6666</v>
      </c>
      <c r="F49" s="85" t="s">
        <v>248</v>
      </c>
      <c r="G49" t="e">
        <f t="shared" si="0"/>
        <v>#N/A</v>
      </c>
    </row>
    <row r="50" spans="1:7" ht="15" thickBot="1" x14ac:dyDescent="0.4">
      <c r="A50" t="s">
        <v>6171</v>
      </c>
      <c r="B50" t="s">
        <v>6667</v>
      </c>
      <c r="C50" t="s">
        <v>6668</v>
      </c>
      <c r="F50" s="90" t="s">
        <v>250</v>
      </c>
      <c r="G50" t="str">
        <f t="shared" si="0"/>
        <v>8,149,625</v>
      </c>
    </row>
    <row r="51" spans="1:7" ht="15" thickBot="1" x14ac:dyDescent="0.4">
      <c r="A51" t="s">
        <v>6255</v>
      </c>
      <c r="B51" t="s">
        <v>6669</v>
      </c>
      <c r="C51" t="s">
        <v>6670</v>
      </c>
      <c r="F51" s="87" t="s">
        <v>252</v>
      </c>
      <c r="G51" t="e">
        <f t="shared" si="0"/>
        <v>#N/A</v>
      </c>
    </row>
    <row r="52" spans="1:7" ht="15" thickBot="1" x14ac:dyDescent="0.4">
      <c r="A52" t="s">
        <v>4626</v>
      </c>
      <c r="B52" t="s">
        <v>6671</v>
      </c>
      <c r="C52" t="s">
        <v>6672</v>
      </c>
      <c r="F52" s="90" t="s">
        <v>254</v>
      </c>
      <c r="G52" t="e">
        <f t="shared" si="0"/>
        <v>#N/A</v>
      </c>
    </row>
    <row r="53" spans="1:7" ht="15" thickBot="1" x14ac:dyDescent="0.4">
      <c r="A53" t="s">
        <v>6673</v>
      </c>
      <c r="B53" t="s">
        <v>6674</v>
      </c>
      <c r="C53" t="s">
        <v>6675</v>
      </c>
      <c r="F53" s="84" t="s">
        <v>256</v>
      </c>
      <c r="G53" t="e">
        <f t="shared" si="0"/>
        <v>#N/A</v>
      </c>
    </row>
    <row r="54" spans="1:7" ht="15" thickBot="1" x14ac:dyDescent="0.4">
      <c r="A54" t="s">
        <v>6676</v>
      </c>
      <c r="B54" t="s">
        <v>6677</v>
      </c>
      <c r="C54" t="s">
        <v>6678</v>
      </c>
      <c r="F54" s="85" t="s">
        <v>258</v>
      </c>
      <c r="G54" t="str">
        <f t="shared" si="0"/>
        <v>177,400</v>
      </c>
    </row>
    <row r="55" spans="1:7" ht="15" thickBot="1" x14ac:dyDescent="0.4">
      <c r="A55" t="s">
        <v>6679</v>
      </c>
      <c r="B55" t="s">
        <v>6680</v>
      </c>
      <c r="C55" t="s">
        <v>6681</v>
      </c>
      <c r="F55" s="91" t="s">
        <v>260</v>
      </c>
      <c r="G55" t="e">
        <f t="shared" si="0"/>
        <v>#N/A</v>
      </c>
    </row>
    <row r="56" spans="1:7" x14ac:dyDescent="0.35">
      <c r="A56" t="s">
        <v>880</v>
      </c>
      <c r="B56" t="s">
        <v>6682</v>
      </c>
      <c r="C56" t="s">
        <v>6683</v>
      </c>
      <c r="F56" s="73" t="s">
        <v>7433</v>
      </c>
      <c r="G56" t="str">
        <f t="shared" si="0"/>
        <v>10</v>
      </c>
    </row>
    <row r="57" spans="1:7" x14ac:dyDescent="0.35">
      <c r="A57" t="s">
        <v>4081</v>
      </c>
      <c r="B57" t="s">
        <v>6684</v>
      </c>
      <c r="C57" t="s">
        <v>6685</v>
      </c>
      <c r="F57" s="93" t="s">
        <v>265</v>
      </c>
      <c r="G57" t="str">
        <f t="shared" si="0"/>
        <v>676,802</v>
      </c>
    </row>
    <row r="58" spans="1:7" x14ac:dyDescent="0.35">
      <c r="A58" t="s">
        <v>6686</v>
      </c>
      <c r="B58" t="s">
        <v>6687</v>
      </c>
      <c r="C58" t="s">
        <v>6688</v>
      </c>
      <c r="F58" s="94" t="s">
        <v>267</v>
      </c>
      <c r="G58" t="e">
        <f t="shared" si="0"/>
        <v>#N/A</v>
      </c>
    </row>
    <row r="59" spans="1:7" x14ac:dyDescent="0.35">
      <c r="A59" t="s">
        <v>6689</v>
      </c>
      <c r="B59" t="s">
        <v>6690</v>
      </c>
      <c r="C59" t="s">
        <v>6691</v>
      </c>
      <c r="F59" s="92" t="s">
        <v>269</v>
      </c>
      <c r="G59" t="e">
        <f t="shared" si="0"/>
        <v>#N/A</v>
      </c>
    </row>
    <row r="60" spans="1:7" x14ac:dyDescent="0.35">
      <c r="A60" t="s">
        <v>6168</v>
      </c>
      <c r="B60" t="s">
        <v>6692</v>
      </c>
      <c r="C60" t="s">
        <v>6693</v>
      </c>
      <c r="F60" s="95" t="s">
        <v>271</v>
      </c>
      <c r="G60" t="str">
        <f t="shared" si="0"/>
        <v>101,017</v>
      </c>
    </row>
    <row r="61" spans="1:7" x14ac:dyDescent="0.35">
      <c r="A61" t="s">
        <v>6694</v>
      </c>
      <c r="B61" t="s">
        <v>6695</v>
      </c>
      <c r="C61" t="s">
        <v>6696</v>
      </c>
      <c r="F61" s="92" t="s">
        <v>275</v>
      </c>
      <c r="G61" t="e">
        <f t="shared" si="0"/>
        <v>#N/A</v>
      </c>
    </row>
    <row r="62" spans="1:7" x14ac:dyDescent="0.35">
      <c r="A62" t="s">
        <v>6049</v>
      </c>
      <c r="B62" t="s">
        <v>6697</v>
      </c>
      <c r="C62" t="s">
        <v>6698</v>
      </c>
      <c r="F62" s="92" t="s">
        <v>277</v>
      </c>
      <c r="G62" t="str">
        <f t="shared" si="0"/>
        <v>1,114,710</v>
      </c>
    </row>
    <row r="63" spans="1:7" x14ac:dyDescent="0.35">
      <c r="A63" t="s">
        <v>6699</v>
      </c>
      <c r="B63" t="s">
        <v>6700</v>
      </c>
      <c r="C63" t="s">
        <v>6701</v>
      </c>
      <c r="F63" s="92" t="s">
        <v>1239</v>
      </c>
      <c r="G63" t="str">
        <f t="shared" si="0"/>
        <v>481,700</v>
      </c>
    </row>
    <row r="64" spans="1:7" x14ac:dyDescent="0.35">
      <c r="A64" t="s">
        <v>6702</v>
      </c>
      <c r="B64" t="s">
        <v>6703</v>
      </c>
      <c r="C64" t="s">
        <v>6704</v>
      </c>
      <c r="F64" s="94" t="s">
        <v>280</v>
      </c>
      <c r="G64" t="e">
        <f t="shared" si="0"/>
        <v>#N/A</v>
      </c>
    </row>
    <row r="65" spans="1:7" x14ac:dyDescent="0.35">
      <c r="A65" t="s">
        <v>1212</v>
      </c>
      <c r="B65" t="s">
        <v>6705</v>
      </c>
      <c r="C65" t="s">
        <v>3485</v>
      </c>
      <c r="F65" s="96" t="s">
        <v>282</v>
      </c>
      <c r="G65" t="e">
        <f t="shared" si="0"/>
        <v>#N/A</v>
      </c>
    </row>
    <row r="66" spans="1:7" x14ac:dyDescent="0.35">
      <c r="A66" t="s">
        <v>6706</v>
      </c>
      <c r="B66" t="s">
        <v>6707</v>
      </c>
      <c r="C66" t="s">
        <v>6708</v>
      </c>
      <c r="F66" s="94" t="s">
        <v>284</v>
      </c>
      <c r="G66" t="e">
        <f t="shared" si="0"/>
        <v>#N/A</v>
      </c>
    </row>
    <row r="67" spans="1:7" x14ac:dyDescent="0.35">
      <c r="A67" t="s">
        <v>6709</v>
      </c>
      <c r="B67" t="s">
        <v>6710</v>
      </c>
      <c r="C67" t="s">
        <v>6711</v>
      </c>
      <c r="F67" s="94" t="s">
        <v>286</v>
      </c>
      <c r="G67" t="str">
        <f t="shared" si="0"/>
        <v>216,601</v>
      </c>
    </row>
    <row r="68" spans="1:7" x14ac:dyDescent="0.35">
      <c r="A68" t="s">
        <v>6712</v>
      </c>
      <c r="B68" t="s">
        <v>6713</v>
      </c>
      <c r="C68" t="s">
        <v>6714</v>
      </c>
      <c r="F68" s="97" t="s">
        <v>290</v>
      </c>
      <c r="G68" t="str">
        <f t="shared" si="0"/>
        <v>1,610</v>
      </c>
    </row>
    <row r="69" spans="1:7" x14ac:dyDescent="0.35">
      <c r="A69" t="s">
        <v>4957</v>
      </c>
      <c r="B69" t="s">
        <v>6715</v>
      </c>
      <c r="C69" t="s">
        <v>6716</v>
      </c>
      <c r="F69" s="95" t="s">
        <v>292</v>
      </c>
      <c r="G69" t="str">
        <f t="shared" si="0"/>
        <v>311,230</v>
      </c>
    </row>
    <row r="70" spans="1:7" x14ac:dyDescent="0.35">
      <c r="A70" t="s">
        <v>6717</v>
      </c>
      <c r="B70" t="s">
        <v>6718</v>
      </c>
      <c r="C70" t="s">
        <v>5601</v>
      </c>
      <c r="F70" s="98" t="s">
        <v>296</v>
      </c>
      <c r="G70" t="e">
        <f t="shared" ref="G70:G133" si="1">VLOOKUP(F70,A72:C1232,3,FALSE)</f>
        <v>#N/A</v>
      </c>
    </row>
    <row r="71" spans="1:7" x14ac:dyDescent="0.35">
      <c r="A71" t="s">
        <v>6719</v>
      </c>
      <c r="B71" t="s">
        <v>6720</v>
      </c>
      <c r="C71" t="s">
        <v>6721</v>
      </c>
      <c r="F71" s="92" t="s">
        <v>300</v>
      </c>
      <c r="G71" t="e">
        <f t="shared" si="1"/>
        <v>#N/A</v>
      </c>
    </row>
    <row r="72" spans="1:7" x14ac:dyDescent="0.35">
      <c r="A72" t="s">
        <v>2262</v>
      </c>
      <c r="B72" t="s">
        <v>6722</v>
      </c>
      <c r="C72" t="s">
        <v>6723</v>
      </c>
      <c r="F72" s="99" t="s">
        <v>304</v>
      </c>
      <c r="G72" t="e">
        <f t="shared" si="1"/>
        <v>#N/A</v>
      </c>
    </row>
    <row r="73" spans="1:7" x14ac:dyDescent="0.35">
      <c r="A73" t="s">
        <v>2472</v>
      </c>
      <c r="B73" t="s">
        <v>6724</v>
      </c>
      <c r="C73" t="s">
        <v>6725</v>
      </c>
      <c r="F73" s="100" t="s">
        <v>306</v>
      </c>
      <c r="G73" t="e">
        <f t="shared" si="1"/>
        <v>#N/A</v>
      </c>
    </row>
    <row r="74" spans="1:7" x14ac:dyDescent="0.35">
      <c r="A74" t="s">
        <v>6520</v>
      </c>
      <c r="B74" t="s">
        <v>6726</v>
      </c>
      <c r="C74" t="s">
        <v>6727</v>
      </c>
      <c r="F74" s="95" t="s">
        <v>9445</v>
      </c>
      <c r="G74" t="e">
        <f t="shared" si="1"/>
        <v>#N/A</v>
      </c>
    </row>
    <row r="75" spans="1:7" x14ac:dyDescent="0.35">
      <c r="A75" t="s">
        <v>498</v>
      </c>
      <c r="B75" t="s">
        <v>6728</v>
      </c>
      <c r="C75" t="s">
        <v>6729</v>
      </c>
      <c r="F75" s="92" t="s">
        <v>309</v>
      </c>
      <c r="G75" t="e">
        <f t="shared" si="1"/>
        <v>#N/A</v>
      </c>
    </row>
    <row r="76" spans="1:7" x14ac:dyDescent="0.35">
      <c r="A76" t="s">
        <v>4278</v>
      </c>
      <c r="B76" t="s">
        <v>6730</v>
      </c>
      <c r="C76" t="s">
        <v>6731</v>
      </c>
      <c r="F76" s="95" t="s">
        <v>7900</v>
      </c>
      <c r="G76" t="str">
        <f t="shared" si="1"/>
        <v>90,427</v>
      </c>
    </row>
    <row r="77" spans="1:7" x14ac:dyDescent="0.35">
      <c r="A77" t="s">
        <v>3982</v>
      </c>
      <c r="B77" t="s">
        <v>6732</v>
      </c>
      <c r="C77" t="s">
        <v>6733</v>
      </c>
      <c r="F77" s="93" t="s">
        <v>312</v>
      </c>
      <c r="G77" t="e">
        <f t="shared" si="1"/>
        <v>#N/A</v>
      </c>
    </row>
    <row r="78" spans="1:7" x14ac:dyDescent="0.35">
      <c r="A78" t="s">
        <v>6734</v>
      </c>
      <c r="B78" t="s">
        <v>6735</v>
      </c>
      <c r="C78" t="s">
        <v>6736</v>
      </c>
      <c r="F78" s="100" t="s">
        <v>314</v>
      </c>
      <c r="G78" t="e">
        <f t="shared" si="1"/>
        <v>#N/A</v>
      </c>
    </row>
    <row r="79" spans="1:7" x14ac:dyDescent="0.35">
      <c r="A79" t="s">
        <v>1594</v>
      </c>
      <c r="B79" t="s">
        <v>6737</v>
      </c>
      <c r="C79" t="s">
        <v>6738</v>
      </c>
      <c r="F79" s="95" t="s">
        <v>318</v>
      </c>
      <c r="G79" t="str">
        <f t="shared" si="1"/>
        <v>265,764</v>
      </c>
    </row>
    <row r="80" spans="1:7" x14ac:dyDescent="0.35">
      <c r="A80" t="s">
        <v>5462</v>
      </c>
      <c r="B80" t="s">
        <v>6739</v>
      </c>
      <c r="C80" t="s">
        <v>6740</v>
      </c>
      <c r="F80" s="95" t="s">
        <v>1630</v>
      </c>
      <c r="G80" t="str">
        <f t="shared" si="1"/>
        <v>1,247,541</v>
      </c>
    </row>
    <row r="81" spans="1:7" x14ac:dyDescent="0.35">
      <c r="A81" t="s">
        <v>5721</v>
      </c>
      <c r="B81" t="s">
        <v>6741</v>
      </c>
      <c r="C81" t="s">
        <v>6742</v>
      </c>
      <c r="F81" s="101" t="s">
        <v>321</v>
      </c>
      <c r="G81" t="e">
        <f t="shared" si="1"/>
        <v>#N/A</v>
      </c>
    </row>
    <row r="82" spans="1:7" x14ac:dyDescent="0.35">
      <c r="A82" t="s">
        <v>6743</v>
      </c>
      <c r="B82" t="s">
        <v>6744</v>
      </c>
      <c r="C82" t="s">
        <v>6745</v>
      </c>
      <c r="F82" s="75" t="s">
        <v>327</v>
      </c>
      <c r="G82" t="e">
        <f t="shared" si="1"/>
        <v>#N/A</v>
      </c>
    </row>
    <row r="83" spans="1:7" x14ac:dyDescent="0.35">
      <c r="A83" t="s">
        <v>6746</v>
      </c>
      <c r="B83" t="s">
        <v>6747</v>
      </c>
      <c r="C83" t="s">
        <v>6748</v>
      </c>
      <c r="F83" s="102" t="s">
        <v>329</v>
      </c>
      <c r="G83" t="e">
        <f t="shared" si="1"/>
        <v>#N/A</v>
      </c>
    </row>
    <row r="84" spans="1:7" ht="26" x14ac:dyDescent="0.35">
      <c r="A84" t="s">
        <v>3533</v>
      </c>
      <c r="B84" t="s">
        <v>6749</v>
      </c>
      <c r="C84" t="s">
        <v>4019</v>
      </c>
      <c r="F84" s="75" t="s">
        <v>333</v>
      </c>
      <c r="G84" t="e">
        <f t="shared" si="1"/>
        <v>#N/A</v>
      </c>
    </row>
    <row r="85" spans="1:7" x14ac:dyDescent="0.35">
      <c r="A85" t="s">
        <v>4163</v>
      </c>
      <c r="B85" t="s">
        <v>6750</v>
      </c>
      <c r="C85" t="s">
        <v>6751</v>
      </c>
      <c r="F85" s="75" t="s">
        <v>337</v>
      </c>
      <c r="G85" t="str">
        <f t="shared" si="1"/>
        <v>43,000</v>
      </c>
    </row>
    <row r="86" spans="1:7" x14ac:dyDescent="0.35">
      <c r="A86" t="s">
        <v>6752</v>
      </c>
      <c r="B86" t="s">
        <v>6753</v>
      </c>
      <c r="C86" t="s">
        <v>6754</v>
      </c>
      <c r="F86" s="79" t="s">
        <v>339</v>
      </c>
      <c r="G86" t="e">
        <f t="shared" si="1"/>
        <v>#N/A</v>
      </c>
    </row>
    <row r="87" spans="1:7" ht="15" thickBot="1" x14ac:dyDescent="0.4">
      <c r="A87" t="s">
        <v>5873</v>
      </c>
      <c r="B87" t="s">
        <v>6755</v>
      </c>
      <c r="C87" t="s">
        <v>6756</v>
      </c>
      <c r="F87" s="103" t="s">
        <v>341</v>
      </c>
      <c r="G87" t="e">
        <f t="shared" si="1"/>
        <v>#N/A</v>
      </c>
    </row>
    <row r="88" spans="1:7" ht="15" thickBot="1" x14ac:dyDescent="0.4">
      <c r="A88" t="s">
        <v>515</v>
      </c>
      <c r="B88" t="s">
        <v>6757</v>
      </c>
      <c r="C88" t="s">
        <v>6758</v>
      </c>
      <c r="F88" s="104" t="s">
        <v>8227</v>
      </c>
      <c r="G88" t="str">
        <f t="shared" si="1"/>
        <v>18,210</v>
      </c>
    </row>
    <row r="89" spans="1:7" ht="15" thickBot="1" x14ac:dyDescent="0.4">
      <c r="A89" t="s">
        <v>6759</v>
      </c>
      <c r="B89" t="s">
        <v>6760</v>
      </c>
      <c r="C89" t="s">
        <v>6761</v>
      </c>
      <c r="F89" s="105" t="s">
        <v>344</v>
      </c>
      <c r="G89" t="str">
        <f t="shared" si="1"/>
        <v>34,000</v>
      </c>
    </row>
    <row r="90" spans="1:7" ht="15" thickBot="1" x14ac:dyDescent="0.4">
      <c r="A90" t="s">
        <v>159</v>
      </c>
      <c r="B90" t="s">
        <v>6762</v>
      </c>
      <c r="C90" t="s">
        <v>6763</v>
      </c>
      <c r="F90" s="104" t="s">
        <v>1812</v>
      </c>
      <c r="G90" t="str">
        <f t="shared" si="1"/>
        <v>30,514</v>
      </c>
    </row>
    <row r="91" spans="1:7" ht="15" thickBot="1" x14ac:dyDescent="0.4">
      <c r="A91" t="s">
        <v>3459</v>
      </c>
      <c r="B91" t="s">
        <v>6764</v>
      </c>
      <c r="C91" t="s">
        <v>4178</v>
      </c>
      <c r="F91" s="106" t="s">
        <v>353</v>
      </c>
      <c r="G91" t="str">
        <f t="shared" si="1"/>
        <v>49,862</v>
      </c>
    </row>
    <row r="92" spans="1:7" ht="15" thickBot="1" x14ac:dyDescent="0.4">
      <c r="A92" t="s">
        <v>3575</v>
      </c>
      <c r="B92" t="s">
        <v>6765</v>
      </c>
      <c r="C92" t="s">
        <v>6766</v>
      </c>
      <c r="F92" s="107" t="s">
        <v>8272</v>
      </c>
      <c r="G92" t="str">
        <f t="shared" si="1"/>
        <v>101</v>
      </c>
    </row>
    <row r="93" spans="1:7" ht="15" thickBot="1" x14ac:dyDescent="0.4">
      <c r="A93" t="s">
        <v>6767</v>
      </c>
      <c r="B93" t="s">
        <v>6768</v>
      </c>
      <c r="C93" t="s">
        <v>6769</v>
      </c>
      <c r="F93" s="106" t="s">
        <v>356</v>
      </c>
      <c r="G93" t="e">
        <f t="shared" si="1"/>
        <v>#N/A</v>
      </c>
    </row>
    <row r="94" spans="1:7" ht="15" thickBot="1" x14ac:dyDescent="0.4">
      <c r="A94" t="s">
        <v>468</v>
      </c>
      <c r="B94" t="s">
        <v>6770</v>
      </c>
      <c r="C94" t="s">
        <v>6771</v>
      </c>
      <c r="F94" s="104" t="s">
        <v>358</v>
      </c>
      <c r="G94" t="e">
        <f t="shared" si="1"/>
        <v>#N/A</v>
      </c>
    </row>
    <row r="95" spans="1:7" ht="15" thickBot="1" x14ac:dyDescent="0.4">
      <c r="A95" t="s">
        <v>472</v>
      </c>
      <c r="B95" t="s">
        <v>6772</v>
      </c>
      <c r="C95" t="s">
        <v>6773</v>
      </c>
      <c r="F95" s="108" t="s">
        <v>360</v>
      </c>
      <c r="G95" t="e">
        <f t="shared" si="1"/>
        <v>#N/A</v>
      </c>
    </row>
    <row r="96" spans="1:7" ht="15" thickBot="1" x14ac:dyDescent="0.4">
      <c r="A96" t="s">
        <v>6774</v>
      </c>
      <c r="B96" t="s">
        <v>6775</v>
      </c>
      <c r="C96" t="s">
        <v>6776</v>
      </c>
      <c r="F96" s="109" t="s">
        <v>362</v>
      </c>
      <c r="G96" t="e">
        <f t="shared" si="1"/>
        <v>#N/A</v>
      </c>
    </row>
    <row r="97" spans="1:7" ht="15" thickBot="1" x14ac:dyDescent="0.4">
      <c r="A97" t="s">
        <v>3274</v>
      </c>
      <c r="B97" t="s">
        <v>6777</v>
      </c>
      <c r="C97" t="s">
        <v>6778</v>
      </c>
      <c r="F97" s="109" t="s">
        <v>364</v>
      </c>
      <c r="G97" t="str">
        <f t="shared" si="1"/>
        <v>1,521,295</v>
      </c>
    </row>
    <row r="98" spans="1:7" ht="15" thickBot="1" x14ac:dyDescent="0.4">
      <c r="A98" t="s">
        <v>2506</v>
      </c>
      <c r="B98" t="s">
        <v>6779</v>
      </c>
      <c r="C98" t="s">
        <v>6780</v>
      </c>
      <c r="F98" s="110" t="s">
        <v>366</v>
      </c>
      <c r="G98" s="66" t="e">
        <f>VLOOKUP(F98,A100:C1260,3,FALSE)+8512</f>
        <v>#N/A</v>
      </c>
    </row>
    <row r="99" spans="1:7" ht="15" thickBot="1" x14ac:dyDescent="0.4">
      <c r="A99" t="s">
        <v>3286</v>
      </c>
      <c r="B99" t="s">
        <v>6781</v>
      </c>
      <c r="C99" t="s">
        <v>6782</v>
      </c>
      <c r="F99" s="109" t="s">
        <v>368</v>
      </c>
      <c r="G99" t="e">
        <f t="shared" si="1"/>
        <v>#N/A</v>
      </c>
    </row>
    <row r="100" spans="1:7" ht="15" thickBot="1" x14ac:dyDescent="0.4">
      <c r="A100" t="s">
        <v>486</v>
      </c>
      <c r="B100" t="s">
        <v>6783</v>
      </c>
      <c r="C100" t="s">
        <v>6784</v>
      </c>
      <c r="F100" s="107" t="s">
        <v>370</v>
      </c>
      <c r="G100" t="str">
        <f t="shared" si="1"/>
        <v>268,546</v>
      </c>
    </row>
    <row r="101" spans="1:7" ht="15" thickBot="1" x14ac:dyDescent="0.4">
      <c r="A101" t="s">
        <v>490</v>
      </c>
      <c r="B101" t="s">
        <v>6785</v>
      </c>
      <c r="C101" t="s">
        <v>2577</v>
      </c>
      <c r="F101" s="106" t="s">
        <v>1901</v>
      </c>
      <c r="G101" t="str">
        <f t="shared" si="1"/>
        <v>342</v>
      </c>
    </row>
    <row r="102" spans="1:7" ht="15" thickBot="1" x14ac:dyDescent="0.4">
      <c r="A102" t="s">
        <v>494</v>
      </c>
      <c r="B102" t="s">
        <v>6786</v>
      </c>
      <c r="C102" t="s">
        <v>6787</v>
      </c>
      <c r="F102" s="109" t="s">
        <v>373</v>
      </c>
      <c r="G102" t="e">
        <f t="shared" si="1"/>
        <v>#N/A</v>
      </c>
    </row>
    <row r="103" spans="1:7" ht="15" thickBot="1" x14ac:dyDescent="0.4">
      <c r="A103" t="s">
        <v>3296</v>
      </c>
      <c r="B103" t="s">
        <v>6788</v>
      </c>
      <c r="C103" t="s">
        <v>6789</v>
      </c>
      <c r="F103" s="104" t="s">
        <v>5707</v>
      </c>
      <c r="G103" t="str">
        <f t="shared" si="1"/>
        <v>634,163</v>
      </c>
    </row>
    <row r="104" spans="1:7" ht="15" thickBot="1" x14ac:dyDescent="0.4">
      <c r="A104" t="s">
        <v>3302</v>
      </c>
      <c r="B104" t="s">
        <v>6790</v>
      </c>
      <c r="C104" t="s">
        <v>6791</v>
      </c>
      <c r="F104" s="104" t="s">
        <v>382</v>
      </c>
      <c r="G104" t="e">
        <f t="shared" si="1"/>
        <v>#N/A</v>
      </c>
    </row>
    <row r="105" spans="1:7" ht="15" thickBot="1" x14ac:dyDescent="0.4">
      <c r="A105" t="s">
        <v>3333</v>
      </c>
      <c r="B105" t="s">
        <v>6792</v>
      </c>
      <c r="C105" t="s">
        <v>6793</v>
      </c>
      <c r="F105" s="106" t="s">
        <v>386</v>
      </c>
      <c r="G105" t="str">
        <f t="shared" si="1"/>
        <v>254,133</v>
      </c>
    </row>
    <row r="106" spans="1:7" ht="15" thickBot="1" x14ac:dyDescent="0.4">
      <c r="A106" t="s">
        <v>519</v>
      </c>
      <c r="B106" t="s">
        <v>6794</v>
      </c>
      <c r="C106" t="s">
        <v>6795</v>
      </c>
      <c r="F106" s="110" t="s">
        <v>388</v>
      </c>
      <c r="G106" t="e">
        <f t="shared" si="1"/>
        <v>#N/A</v>
      </c>
    </row>
    <row r="107" spans="1:7" ht="15" thickBot="1" x14ac:dyDescent="0.4">
      <c r="A107" t="s">
        <v>6796</v>
      </c>
      <c r="B107" t="s">
        <v>6797</v>
      </c>
      <c r="C107" t="s">
        <v>6798</v>
      </c>
      <c r="F107" s="104" t="s">
        <v>390</v>
      </c>
      <c r="G107" t="str">
        <f t="shared" si="1"/>
        <v>164,746</v>
      </c>
    </row>
    <row r="108" spans="1:7" ht="15" thickBot="1" x14ac:dyDescent="0.4">
      <c r="A108" t="s">
        <v>6799</v>
      </c>
      <c r="B108" t="s">
        <v>6800</v>
      </c>
      <c r="C108" t="s">
        <v>6801</v>
      </c>
      <c r="F108" s="109" t="s">
        <v>392</v>
      </c>
      <c r="G108" t="e">
        <f t="shared" si="1"/>
        <v>#N/A</v>
      </c>
    </row>
    <row r="109" spans="1:7" ht="15" thickBot="1" x14ac:dyDescent="0.4">
      <c r="A109" t="s">
        <v>6802</v>
      </c>
      <c r="B109" t="s">
        <v>6803</v>
      </c>
      <c r="C109" t="s">
        <v>3389</v>
      </c>
      <c r="F109" s="106" t="s">
        <v>2151</v>
      </c>
      <c r="G109" t="str">
        <f t="shared" si="1"/>
        <v>1,800,040</v>
      </c>
    </row>
    <row r="110" spans="1:7" ht="15" thickBot="1" x14ac:dyDescent="0.4">
      <c r="A110" t="s">
        <v>523</v>
      </c>
      <c r="B110" t="s">
        <v>6804</v>
      </c>
      <c r="C110" t="s">
        <v>6805</v>
      </c>
      <c r="F110" s="111" t="s">
        <v>395</v>
      </c>
      <c r="G110" t="str">
        <f t="shared" si="1"/>
        <v>464,495</v>
      </c>
    </row>
    <row r="111" spans="1:7" ht="15" thickBot="1" x14ac:dyDescent="0.4">
      <c r="A111" t="s">
        <v>3341</v>
      </c>
      <c r="B111" t="s">
        <v>6806</v>
      </c>
      <c r="C111" t="s">
        <v>6807</v>
      </c>
      <c r="F111" s="104" t="s">
        <v>397</v>
      </c>
      <c r="G111" t="e">
        <f t="shared" si="1"/>
        <v>#N/A</v>
      </c>
    </row>
    <row r="112" spans="1:7" ht="15" thickBot="1" x14ac:dyDescent="0.4">
      <c r="A112" t="s">
        <v>532</v>
      </c>
      <c r="B112" t="s">
        <v>6808</v>
      </c>
      <c r="C112" t="s">
        <v>6809</v>
      </c>
      <c r="F112" s="73" t="s">
        <v>6108</v>
      </c>
      <c r="G112" t="str">
        <f t="shared" si="1"/>
        <v>1,872,445</v>
      </c>
    </row>
    <row r="113" spans="1:7" ht="15" thickBot="1" x14ac:dyDescent="0.4">
      <c r="A113" t="s">
        <v>3352</v>
      </c>
      <c r="B113" t="s">
        <v>6810</v>
      </c>
      <c r="C113" t="s">
        <v>6811</v>
      </c>
      <c r="F113" s="110" t="s">
        <v>402</v>
      </c>
      <c r="G113" t="e">
        <f t="shared" si="1"/>
        <v>#N/A</v>
      </c>
    </row>
    <row r="114" spans="1:7" ht="15" thickBot="1" x14ac:dyDescent="0.4">
      <c r="A114" t="s">
        <v>6812</v>
      </c>
      <c r="B114" t="s">
        <v>6813</v>
      </c>
      <c r="C114" t="s">
        <v>6814</v>
      </c>
      <c r="F114" s="106" t="s">
        <v>404</v>
      </c>
      <c r="G114" t="e">
        <f t="shared" si="1"/>
        <v>#N/A</v>
      </c>
    </row>
    <row r="115" spans="1:7" ht="15" thickBot="1" x14ac:dyDescent="0.4">
      <c r="A115" t="s">
        <v>3355</v>
      </c>
      <c r="B115" t="s">
        <v>6815</v>
      </c>
      <c r="C115" t="s">
        <v>6816</v>
      </c>
      <c r="F115" s="107" t="s">
        <v>406</v>
      </c>
      <c r="G115" t="str">
        <f t="shared" si="1"/>
        <v>15,774,185</v>
      </c>
    </row>
    <row r="116" spans="1:7" ht="15" thickBot="1" x14ac:dyDescent="0.4">
      <c r="A116" t="s">
        <v>3358</v>
      </c>
      <c r="B116" t="s">
        <v>6817</v>
      </c>
      <c r="C116" t="s">
        <v>6818</v>
      </c>
      <c r="F116" s="112" t="s">
        <v>2198</v>
      </c>
      <c r="G116" t="str">
        <f t="shared" si="1"/>
        <v>1,148,200</v>
      </c>
    </row>
    <row r="117" spans="1:7" ht="15" thickBot="1" x14ac:dyDescent="0.4">
      <c r="A117" t="s">
        <v>6819</v>
      </c>
      <c r="B117" t="s">
        <v>6820</v>
      </c>
      <c r="C117" t="s">
        <v>6821</v>
      </c>
      <c r="F117" s="113" t="s">
        <v>409</v>
      </c>
      <c r="G117" t="e">
        <f t="shared" si="1"/>
        <v>#N/A</v>
      </c>
    </row>
    <row r="118" spans="1:7" ht="15" thickBot="1" x14ac:dyDescent="0.4">
      <c r="A118" t="s">
        <v>6822</v>
      </c>
      <c r="B118" t="s">
        <v>6823</v>
      </c>
      <c r="C118" t="s">
        <v>6824</v>
      </c>
      <c r="F118" s="104" t="s">
        <v>411</v>
      </c>
      <c r="G118" t="e">
        <f t="shared" si="1"/>
        <v>#N/A</v>
      </c>
    </row>
    <row r="119" spans="1:7" ht="15" thickBot="1" x14ac:dyDescent="0.4">
      <c r="A119" t="s">
        <v>6825</v>
      </c>
      <c r="B119" t="s">
        <v>6826</v>
      </c>
      <c r="C119" t="s">
        <v>6827</v>
      </c>
      <c r="F119" s="109" t="s">
        <v>415</v>
      </c>
      <c r="G119" t="e">
        <f t="shared" si="1"/>
        <v>#N/A</v>
      </c>
    </row>
    <row r="120" spans="1:7" ht="15" thickBot="1" x14ac:dyDescent="0.4">
      <c r="A120" t="s">
        <v>3759</v>
      </c>
      <c r="B120" t="s">
        <v>6828</v>
      </c>
      <c r="C120" t="s">
        <v>6829</v>
      </c>
      <c r="F120" s="104" t="s">
        <v>417</v>
      </c>
      <c r="G120" t="e">
        <f t="shared" si="1"/>
        <v>#N/A</v>
      </c>
    </row>
    <row r="121" spans="1:7" ht="15" thickBot="1" x14ac:dyDescent="0.4">
      <c r="A121" t="s">
        <v>169</v>
      </c>
      <c r="B121" t="s">
        <v>6830</v>
      </c>
      <c r="C121" t="s">
        <v>6831</v>
      </c>
      <c r="F121" s="104" t="s">
        <v>419</v>
      </c>
      <c r="G121" t="e">
        <f t="shared" si="1"/>
        <v>#N/A</v>
      </c>
    </row>
    <row r="122" spans="1:7" ht="15" thickBot="1" x14ac:dyDescent="0.4">
      <c r="A122" t="s">
        <v>3381</v>
      </c>
      <c r="B122" t="s">
        <v>6832</v>
      </c>
      <c r="C122" t="s">
        <v>2965</v>
      </c>
      <c r="F122" s="109" t="s">
        <v>421</v>
      </c>
      <c r="G122" t="e">
        <f t="shared" si="1"/>
        <v>#N/A</v>
      </c>
    </row>
    <row r="123" spans="1:7" ht="15" thickBot="1" x14ac:dyDescent="0.4">
      <c r="A123" t="s">
        <v>541</v>
      </c>
      <c r="B123" t="s">
        <v>6833</v>
      </c>
      <c r="C123" t="s">
        <v>6834</v>
      </c>
      <c r="F123" s="113" t="s">
        <v>423</v>
      </c>
      <c r="G123" t="str">
        <f t="shared" si="1"/>
        <v>134,130</v>
      </c>
    </row>
    <row r="124" spans="1:7" ht="15" thickBot="1" x14ac:dyDescent="0.4">
      <c r="A124" t="s">
        <v>3384</v>
      </c>
      <c r="B124" t="s">
        <v>6835</v>
      </c>
      <c r="C124" t="s">
        <v>6836</v>
      </c>
      <c r="F124" s="105" t="s">
        <v>425</v>
      </c>
      <c r="G124" t="e">
        <f t="shared" si="1"/>
        <v>#N/A</v>
      </c>
    </row>
    <row r="125" spans="1:7" ht="15" thickBot="1" x14ac:dyDescent="0.4">
      <c r="A125" t="s">
        <v>6837</v>
      </c>
      <c r="B125" t="s">
        <v>6838</v>
      </c>
      <c r="C125" t="s">
        <v>6839</v>
      </c>
      <c r="F125" s="104" t="s">
        <v>427</v>
      </c>
      <c r="G125" t="str">
        <f t="shared" si="1"/>
        <v>117,728</v>
      </c>
    </row>
    <row r="126" spans="1:7" ht="15" thickBot="1" x14ac:dyDescent="0.4">
      <c r="A126" t="s">
        <v>3387</v>
      </c>
      <c r="B126" t="s">
        <v>6840</v>
      </c>
      <c r="C126" t="s">
        <v>6841</v>
      </c>
      <c r="F126" s="110" t="s">
        <v>6434</v>
      </c>
      <c r="G126" t="str">
        <f t="shared" si="1"/>
        <v>942,200</v>
      </c>
    </row>
    <row r="127" spans="1:7" ht="15" thickBot="1" x14ac:dyDescent="0.4">
      <c r="A127" t="s">
        <v>2522</v>
      </c>
      <c r="B127" t="s">
        <v>6842</v>
      </c>
      <c r="C127" t="s">
        <v>6843</v>
      </c>
      <c r="F127" s="106" t="s">
        <v>430</v>
      </c>
      <c r="G127" t="str">
        <f t="shared" si="1"/>
        <v>109,400</v>
      </c>
    </row>
    <row r="128" spans="1:7" ht="15" thickBot="1" x14ac:dyDescent="0.4">
      <c r="A128" t="s">
        <v>2522</v>
      </c>
      <c r="B128" t="s">
        <v>6844</v>
      </c>
      <c r="C128" t="s">
        <v>6845</v>
      </c>
      <c r="F128" s="107" t="s">
        <v>432</v>
      </c>
      <c r="G128" t="e">
        <f t="shared" si="1"/>
        <v>#N/A</v>
      </c>
    </row>
    <row r="129" spans="1:7" ht="15" thickBot="1" x14ac:dyDescent="0.4">
      <c r="A129" t="s">
        <v>6846</v>
      </c>
      <c r="B129" t="s">
        <v>6847</v>
      </c>
      <c r="C129" t="s">
        <v>6848</v>
      </c>
      <c r="F129" s="105" t="s">
        <v>434</v>
      </c>
      <c r="G129" t="str">
        <f t="shared" si="1"/>
        <v>383,394</v>
      </c>
    </row>
    <row r="130" spans="1:7" ht="15" thickBot="1" x14ac:dyDescent="0.4">
      <c r="A130" t="s">
        <v>3396</v>
      </c>
      <c r="B130" t="s">
        <v>6849</v>
      </c>
      <c r="C130" t="s">
        <v>6850</v>
      </c>
      <c r="F130" s="104" t="s">
        <v>436</v>
      </c>
      <c r="G130" t="e">
        <f t="shared" si="1"/>
        <v>#N/A</v>
      </c>
    </row>
    <row r="131" spans="1:7" ht="15" thickBot="1" x14ac:dyDescent="0.4">
      <c r="A131" t="s">
        <v>545</v>
      </c>
      <c r="B131" t="s">
        <v>6851</v>
      </c>
      <c r="C131" t="s">
        <v>6852</v>
      </c>
      <c r="F131" s="104" t="s">
        <v>438</v>
      </c>
      <c r="G131" t="e">
        <f t="shared" si="1"/>
        <v>#N/A</v>
      </c>
    </row>
    <row r="132" spans="1:7" ht="15" thickBot="1" x14ac:dyDescent="0.4">
      <c r="A132" t="s">
        <v>3422</v>
      </c>
      <c r="B132" t="s">
        <v>6853</v>
      </c>
      <c r="C132" t="s">
        <v>5329</v>
      </c>
      <c r="F132" s="107" t="s">
        <v>440</v>
      </c>
      <c r="G132" t="e">
        <f t="shared" si="1"/>
        <v>#N/A</v>
      </c>
    </row>
    <row r="133" spans="1:7" x14ac:dyDescent="0.35">
      <c r="A133" t="s">
        <v>3425</v>
      </c>
      <c r="B133" t="s">
        <v>6854</v>
      </c>
      <c r="C133" t="s">
        <v>6855</v>
      </c>
      <c r="F133" t="s">
        <v>442</v>
      </c>
      <c r="G133" t="str">
        <f t="shared" si="1"/>
        <v>1,450,990</v>
      </c>
    </row>
    <row r="134" spans="1:7" x14ac:dyDescent="0.35">
      <c r="A134" t="s">
        <v>549</v>
      </c>
      <c r="B134" t="s">
        <v>6856</v>
      </c>
      <c r="C134" t="s">
        <v>6857</v>
      </c>
      <c r="F134" s="57"/>
    </row>
    <row r="135" spans="1:7" x14ac:dyDescent="0.35">
      <c r="A135" t="s">
        <v>3433</v>
      </c>
      <c r="B135" t="s">
        <v>6858</v>
      </c>
      <c r="C135" t="s">
        <v>6859</v>
      </c>
      <c r="F135" s="56"/>
    </row>
    <row r="136" spans="1:7" x14ac:dyDescent="0.35">
      <c r="A136" t="s">
        <v>553</v>
      </c>
      <c r="B136" t="s">
        <v>6860</v>
      </c>
      <c r="C136" t="s">
        <v>6861</v>
      </c>
      <c r="F136" s="57"/>
    </row>
    <row r="137" spans="1:7" x14ac:dyDescent="0.35">
      <c r="A137" t="s">
        <v>557</v>
      </c>
      <c r="B137" t="s">
        <v>6862</v>
      </c>
      <c r="C137" t="s">
        <v>6863</v>
      </c>
      <c r="F137" s="56"/>
    </row>
    <row r="138" spans="1:7" x14ac:dyDescent="0.35">
      <c r="A138" t="s">
        <v>562</v>
      </c>
      <c r="B138" t="s">
        <v>6864</v>
      </c>
      <c r="C138" t="s">
        <v>6865</v>
      </c>
      <c r="F138" s="57"/>
    </row>
    <row r="139" spans="1:7" x14ac:dyDescent="0.35">
      <c r="A139" t="s">
        <v>3446</v>
      </c>
      <c r="B139" t="s">
        <v>6866</v>
      </c>
      <c r="C139" t="s">
        <v>6867</v>
      </c>
      <c r="F139" s="58"/>
    </row>
    <row r="140" spans="1:7" x14ac:dyDescent="0.35">
      <c r="A140" t="s">
        <v>567</v>
      </c>
      <c r="B140" t="s">
        <v>6868</v>
      </c>
      <c r="C140" t="s">
        <v>6869</v>
      </c>
      <c r="F140" s="79"/>
    </row>
    <row r="141" spans="1:7" x14ac:dyDescent="0.35">
      <c r="A141" t="s">
        <v>575</v>
      </c>
      <c r="B141" t="s">
        <v>6870</v>
      </c>
      <c r="C141" t="s">
        <v>6871</v>
      </c>
      <c r="F141" s="75"/>
    </row>
    <row r="142" spans="1:7" x14ac:dyDescent="0.35">
      <c r="A142" t="s">
        <v>571</v>
      </c>
      <c r="B142" t="s">
        <v>6872</v>
      </c>
      <c r="C142" t="s">
        <v>6873</v>
      </c>
      <c r="F142" s="81"/>
    </row>
    <row r="143" spans="1:7" ht="15" thickBot="1" x14ac:dyDescent="0.4">
      <c r="A143" t="s">
        <v>6874</v>
      </c>
      <c r="B143" t="s">
        <v>6875</v>
      </c>
      <c r="C143" t="s">
        <v>6876</v>
      </c>
      <c r="F143" s="80"/>
    </row>
    <row r="144" spans="1:7" ht="15" thickBot="1" x14ac:dyDescent="0.4">
      <c r="A144" t="s">
        <v>579</v>
      </c>
      <c r="B144" t="s">
        <v>6877</v>
      </c>
      <c r="C144" t="s">
        <v>6878</v>
      </c>
      <c r="F144" s="90"/>
    </row>
    <row r="145" spans="1:7" ht="15" thickBot="1" x14ac:dyDescent="0.4">
      <c r="A145" t="s">
        <v>3461</v>
      </c>
      <c r="B145" t="s">
        <v>6879</v>
      </c>
      <c r="C145" t="s">
        <v>6880</v>
      </c>
      <c r="F145" s="86"/>
      <c r="G145" s="115"/>
    </row>
    <row r="146" spans="1:7" x14ac:dyDescent="0.35">
      <c r="A146" t="s">
        <v>6881</v>
      </c>
      <c r="B146" t="s">
        <v>6882</v>
      </c>
      <c r="C146" t="s">
        <v>6883</v>
      </c>
      <c r="F146" s="93"/>
    </row>
    <row r="147" spans="1:7" x14ac:dyDescent="0.35">
      <c r="A147" t="s">
        <v>583</v>
      </c>
      <c r="B147" t="s">
        <v>6884</v>
      </c>
      <c r="C147" t="s">
        <v>6885</v>
      </c>
      <c r="F147" s="95"/>
    </row>
    <row r="148" spans="1:7" x14ac:dyDescent="0.35">
      <c r="A148" t="s">
        <v>6886</v>
      </c>
      <c r="B148" t="s">
        <v>6887</v>
      </c>
      <c r="C148" t="s">
        <v>6888</v>
      </c>
      <c r="F148" s="96"/>
    </row>
    <row r="149" spans="1:7" x14ac:dyDescent="0.35">
      <c r="A149" t="s">
        <v>6889</v>
      </c>
      <c r="B149" t="s">
        <v>6890</v>
      </c>
      <c r="C149" t="s">
        <v>6891</v>
      </c>
      <c r="F149" s="114"/>
    </row>
    <row r="150" spans="1:7" ht="15" thickBot="1" x14ac:dyDescent="0.4">
      <c r="A150" t="s">
        <v>3472</v>
      </c>
      <c r="B150" t="s">
        <v>6892</v>
      </c>
      <c r="C150" t="s">
        <v>6893</v>
      </c>
      <c r="F150" s="79"/>
    </row>
    <row r="151" spans="1:7" ht="15" thickBot="1" x14ac:dyDescent="0.4">
      <c r="A151" t="s">
        <v>587</v>
      </c>
      <c r="B151" t="s">
        <v>6894</v>
      </c>
      <c r="C151" t="s">
        <v>6895</v>
      </c>
      <c r="F151" s="106"/>
    </row>
    <row r="152" spans="1:7" ht="15" thickBot="1" x14ac:dyDescent="0.4">
      <c r="A152" t="s">
        <v>1097</v>
      </c>
      <c r="B152" t="s">
        <v>6896</v>
      </c>
      <c r="C152" t="s">
        <v>6897</v>
      </c>
      <c r="F152" s="110"/>
    </row>
    <row r="153" spans="1:7" ht="15" thickBot="1" x14ac:dyDescent="0.4">
      <c r="A153" t="s">
        <v>596</v>
      </c>
      <c r="B153" t="s">
        <v>6898</v>
      </c>
      <c r="C153" t="s">
        <v>6899</v>
      </c>
      <c r="F153" s="104"/>
    </row>
    <row r="154" spans="1:7" ht="15" thickBot="1" x14ac:dyDescent="0.4">
      <c r="A154" t="s">
        <v>6900</v>
      </c>
      <c r="B154" t="s">
        <v>6901</v>
      </c>
      <c r="C154" t="s">
        <v>6902</v>
      </c>
      <c r="F154" s="109"/>
    </row>
    <row r="155" spans="1:7" ht="15" thickBot="1" x14ac:dyDescent="0.4">
      <c r="A155" t="s">
        <v>6903</v>
      </c>
      <c r="B155" t="s">
        <v>6904</v>
      </c>
      <c r="C155" t="s">
        <v>6905</v>
      </c>
      <c r="F155" s="109"/>
    </row>
    <row r="156" spans="1:7" x14ac:dyDescent="0.35">
      <c r="A156" t="s">
        <v>2556</v>
      </c>
      <c r="B156" t="s">
        <v>6906</v>
      </c>
      <c r="C156" t="s">
        <v>6907</v>
      </c>
    </row>
    <row r="157" spans="1:7" x14ac:dyDescent="0.35">
      <c r="A157" t="s">
        <v>3505</v>
      </c>
      <c r="B157" t="s">
        <v>6908</v>
      </c>
      <c r="C157" t="s">
        <v>4183</v>
      </c>
    </row>
    <row r="158" spans="1:7" x14ac:dyDescent="0.35">
      <c r="A158" t="s">
        <v>604</v>
      </c>
      <c r="B158" t="s">
        <v>6909</v>
      </c>
      <c r="C158" t="s">
        <v>3329</v>
      </c>
    </row>
    <row r="159" spans="1:7" x14ac:dyDescent="0.35">
      <c r="A159" t="s">
        <v>3513</v>
      </c>
      <c r="B159" t="s">
        <v>6910</v>
      </c>
      <c r="C159" t="s">
        <v>6911</v>
      </c>
    </row>
    <row r="160" spans="1:7" x14ac:dyDescent="0.35">
      <c r="A160" t="s">
        <v>3516</v>
      </c>
      <c r="B160" t="s">
        <v>6912</v>
      </c>
      <c r="C160" t="s">
        <v>6913</v>
      </c>
    </row>
    <row r="161" spans="1:3" x14ac:dyDescent="0.35">
      <c r="A161" t="s">
        <v>613</v>
      </c>
      <c r="B161" t="s">
        <v>6914</v>
      </c>
      <c r="C161" t="s">
        <v>6915</v>
      </c>
    </row>
    <row r="162" spans="1:3" x14ac:dyDescent="0.35">
      <c r="A162" t="s">
        <v>3537</v>
      </c>
      <c r="B162" t="s">
        <v>6916</v>
      </c>
      <c r="C162" t="s">
        <v>6917</v>
      </c>
    </row>
    <row r="163" spans="1:3" x14ac:dyDescent="0.35">
      <c r="A163" t="s">
        <v>617</v>
      </c>
      <c r="B163" t="s">
        <v>6918</v>
      </c>
      <c r="C163" t="s">
        <v>6919</v>
      </c>
    </row>
    <row r="164" spans="1:3" x14ac:dyDescent="0.35">
      <c r="A164" t="s">
        <v>3551</v>
      </c>
      <c r="B164" t="s">
        <v>6920</v>
      </c>
      <c r="C164" t="s">
        <v>6921</v>
      </c>
    </row>
    <row r="165" spans="1:3" x14ac:dyDescent="0.35">
      <c r="A165" t="s">
        <v>621</v>
      </c>
      <c r="B165" t="s">
        <v>6922</v>
      </c>
      <c r="C165" t="s">
        <v>2902</v>
      </c>
    </row>
    <row r="166" spans="1:3" x14ac:dyDescent="0.35">
      <c r="A166" t="s">
        <v>3561</v>
      </c>
      <c r="B166" t="s">
        <v>6923</v>
      </c>
      <c r="C166" t="s">
        <v>6924</v>
      </c>
    </row>
    <row r="167" spans="1:3" x14ac:dyDescent="0.35">
      <c r="A167" t="s">
        <v>6925</v>
      </c>
      <c r="B167" t="s">
        <v>6926</v>
      </c>
      <c r="C167" t="s">
        <v>6927</v>
      </c>
    </row>
    <row r="168" spans="1:3" x14ac:dyDescent="0.35">
      <c r="A168" t="s">
        <v>6928</v>
      </c>
      <c r="B168" t="s">
        <v>6929</v>
      </c>
      <c r="C168" t="s">
        <v>6062</v>
      </c>
    </row>
    <row r="169" spans="1:3" x14ac:dyDescent="0.35">
      <c r="A169" t="s">
        <v>6930</v>
      </c>
      <c r="B169" t="s">
        <v>6931</v>
      </c>
      <c r="C169" t="s">
        <v>6932</v>
      </c>
    </row>
    <row r="170" spans="1:3" x14ac:dyDescent="0.35">
      <c r="A170" t="s">
        <v>3595</v>
      </c>
      <c r="B170" t="s">
        <v>6933</v>
      </c>
      <c r="C170" t="s">
        <v>6934</v>
      </c>
    </row>
    <row r="171" spans="1:3" x14ac:dyDescent="0.35">
      <c r="A171" t="s">
        <v>637</v>
      </c>
      <c r="B171" t="s">
        <v>6935</v>
      </c>
      <c r="C171" t="s">
        <v>6936</v>
      </c>
    </row>
    <row r="172" spans="1:3" x14ac:dyDescent="0.35">
      <c r="A172" t="s">
        <v>3600</v>
      </c>
      <c r="B172" t="s">
        <v>6937</v>
      </c>
      <c r="C172" t="s">
        <v>6938</v>
      </c>
    </row>
    <row r="173" spans="1:3" x14ac:dyDescent="0.35">
      <c r="A173" t="s">
        <v>3603</v>
      </c>
      <c r="B173" t="s">
        <v>6939</v>
      </c>
      <c r="C173" t="s">
        <v>6940</v>
      </c>
    </row>
    <row r="174" spans="1:3" x14ac:dyDescent="0.35">
      <c r="A174" t="s">
        <v>641</v>
      </c>
      <c r="B174" t="s">
        <v>6941</v>
      </c>
      <c r="C174" t="s">
        <v>6942</v>
      </c>
    </row>
    <row r="175" spans="1:3" x14ac:dyDescent="0.35">
      <c r="A175" t="s">
        <v>645</v>
      </c>
      <c r="B175" t="s">
        <v>6943</v>
      </c>
      <c r="C175" t="s">
        <v>6944</v>
      </c>
    </row>
    <row r="176" spans="1:3" x14ac:dyDescent="0.35">
      <c r="A176" t="s">
        <v>649</v>
      </c>
      <c r="B176" t="s">
        <v>6945</v>
      </c>
      <c r="C176" t="s">
        <v>6946</v>
      </c>
    </row>
    <row r="177" spans="1:3" x14ac:dyDescent="0.35">
      <c r="A177" t="s">
        <v>6947</v>
      </c>
      <c r="B177" t="s">
        <v>6948</v>
      </c>
      <c r="C177" t="s">
        <v>6949</v>
      </c>
    </row>
    <row r="178" spans="1:3" x14ac:dyDescent="0.35">
      <c r="A178" t="s">
        <v>3608</v>
      </c>
      <c r="B178" t="s">
        <v>6950</v>
      </c>
      <c r="C178" t="s">
        <v>6951</v>
      </c>
    </row>
    <row r="179" spans="1:3" x14ac:dyDescent="0.35">
      <c r="A179" t="s">
        <v>6952</v>
      </c>
      <c r="B179" t="s">
        <v>6953</v>
      </c>
      <c r="C179" t="s">
        <v>6954</v>
      </c>
    </row>
    <row r="180" spans="1:3" x14ac:dyDescent="0.35">
      <c r="A180" t="s">
        <v>3611</v>
      </c>
      <c r="B180" t="s">
        <v>6955</v>
      </c>
      <c r="C180" t="s">
        <v>6956</v>
      </c>
    </row>
    <row r="181" spans="1:3" x14ac:dyDescent="0.35">
      <c r="A181" t="s">
        <v>657</v>
      </c>
      <c r="B181" t="s">
        <v>6957</v>
      </c>
      <c r="C181" t="s">
        <v>6958</v>
      </c>
    </row>
    <row r="182" spans="1:3" x14ac:dyDescent="0.35">
      <c r="A182" t="s">
        <v>6959</v>
      </c>
      <c r="B182" t="s">
        <v>6960</v>
      </c>
      <c r="C182" t="s">
        <v>6961</v>
      </c>
    </row>
    <row r="183" spans="1:3" x14ac:dyDescent="0.35">
      <c r="A183" t="s">
        <v>689</v>
      </c>
      <c r="B183" t="s">
        <v>6962</v>
      </c>
      <c r="C183" t="s">
        <v>6963</v>
      </c>
    </row>
    <row r="184" spans="1:3" x14ac:dyDescent="0.35">
      <c r="A184" t="s">
        <v>711</v>
      </c>
      <c r="B184" t="s">
        <v>6964</v>
      </c>
      <c r="C184" t="s">
        <v>6965</v>
      </c>
    </row>
    <row r="185" spans="1:3" x14ac:dyDescent="0.35">
      <c r="A185" t="s">
        <v>773</v>
      </c>
      <c r="B185" t="s">
        <v>6966</v>
      </c>
      <c r="C185" t="s">
        <v>6967</v>
      </c>
    </row>
    <row r="186" spans="1:3" x14ac:dyDescent="0.35">
      <c r="A186" t="s">
        <v>3631</v>
      </c>
      <c r="B186" t="s">
        <v>6968</v>
      </c>
      <c r="C186" t="s">
        <v>6969</v>
      </c>
    </row>
    <row r="187" spans="1:3" x14ac:dyDescent="0.35">
      <c r="A187" t="s">
        <v>3637</v>
      </c>
      <c r="B187" t="s">
        <v>6970</v>
      </c>
      <c r="C187" t="s">
        <v>6971</v>
      </c>
    </row>
    <row r="188" spans="1:3" x14ac:dyDescent="0.35">
      <c r="A188" t="s">
        <v>6972</v>
      </c>
      <c r="B188" t="s">
        <v>6973</v>
      </c>
      <c r="C188" t="s">
        <v>6974</v>
      </c>
    </row>
    <row r="189" spans="1:3" x14ac:dyDescent="0.35">
      <c r="A189" t="s">
        <v>3642</v>
      </c>
      <c r="B189" t="s">
        <v>6975</v>
      </c>
      <c r="C189" t="s">
        <v>6976</v>
      </c>
    </row>
    <row r="190" spans="1:3" x14ac:dyDescent="0.35">
      <c r="A190" t="s">
        <v>2598</v>
      </c>
      <c r="B190" t="s">
        <v>6977</v>
      </c>
      <c r="C190" t="s">
        <v>6978</v>
      </c>
    </row>
    <row r="191" spans="1:3" x14ac:dyDescent="0.35">
      <c r="A191" t="s">
        <v>3652</v>
      </c>
      <c r="B191" t="s">
        <v>6979</v>
      </c>
      <c r="C191" t="s">
        <v>6980</v>
      </c>
    </row>
    <row r="192" spans="1:3" x14ac:dyDescent="0.35">
      <c r="A192" t="s">
        <v>677</v>
      </c>
      <c r="B192" t="s">
        <v>6981</v>
      </c>
      <c r="C192" t="s">
        <v>6982</v>
      </c>
    </row>
    <row r="193" spans="1:3" x14ac:dyDescent="0.35">
      <c r="A193" t="s">
        <v>3659</v>
      </c>
      <c r="B193" t="s">
        <v>6983</v>
      </c>
      <c r="C193" t="s">
        <v>6984</v>
      </c>
    </row>
    <row r="194" spans="1:3" x14ac:dyDescent="0.35">
      <c r="A194" t="s">
        <v>3668</v>
      </c>
      <c r="B194" t="s">
        <v>6985</v>
      </c>
      <c r="C194" t="s">
        <v>6986</v>
      </c>
    </row>
    <row r="195" spans="1:3" x14ac:dyDescent="0.35">
      <c r="A195" t="s">
        <v>685</v>
      </c>
      <c r="B195" t="s">
        <v>6987</v>
      </c>
      <c r="C195" t="s">
        <v>5831</v>
      </c>
    </row>
    <row r="196" spans="1:3" x14ac:dyDescent="0.35">
      <c r="A196" t="s">
        <v>6988</v>
      </c>
      <c r="B196" t="s">
        <v>6989</v>
      </c>
      <c r="C196" t="s">
        <v>6990</v>
      </c>
    </row>
    <row r="197" spans="1:3" x14ac:dyDescent="0.35">
      <c r="A197" t="s">
        <v>3674</v>
      </c>
      <c r="B197" t="s">
        <v>6991</v>
      </c>
      <c r="C197" t="s">
        <v>6992</v>
      </c>
    </row>
    <row r="198" spans="1:3" x14ac:dyDescent="0.35">
      <c r="A198" t="s">
        <v>3676</v>
      </c>
      <c r="B198" t="s">
        <v>6993</v>
      </c>
      <c r="C198" t="s">
        <v>6994</v>
      </c>
    </row>
    <row r="199" spans="1:3" x14ac:dyDescent="0.35">
      <c r="A199" t="s">
        <v>6995</v>
      </c>
      <c r="B199" t="s">
        <v>6996</v>
      </c>
      <c r="C199" t="s">
        <v>6997</v>
      </c>
    </row>
    <row r="200" spans="1:3" x14ac:dyDescent="0.35">
      <c r="A200" t="s">
        <v>6998</v>
      </c>
      <c r="B200" t="s">
        <v>6999</v>
      </c>
      <c r="C200" t="s">
        <v>7000</v>
      </c>
    </row>
    <row r="201" spans="1:3" x14ac:dyDescent="0.35">
      <c r="A201" t="s">
        <v>7001</v>
      </c>
      <c r="B201" t="s">
        <v>7002</v>
      </c>
      <c r="C201" t="s">
        <v>6701</v>
      </c>
    </row>
    <row r="202" spans="1:3" x14ac:dyDescent="0.35">
      <c r="A202" t="s">
        <v>3686</v>
      </c>
      <c r="B202" t="s">
        <v>7003</v>
      </c>
      <c r="C202" t="s">
        <v>7004</v>
      </c>
    </row>
    <row r="203" spans="1:3" x14ac:dyDescent="0.35">
      <c r="A203" t="s">
        <v>7005</v>
      </c>
      <c r="B203" t="s">
        <v>7006</v>
      </c>
      <c r="C203" t="s">
        <v>7007</v>
      </c>
    </row>
    <row r="204" spans="1:3" x14ac:dyDescent="0.35">
      <c r="A204" t="s">
        <v>3692</v>
      </c>
      <c r="B204" t="s">
        <v>7008</v>
      </c>
      <c r="C204" t="s">
        <v>3621</v>
      </c>
    </row>
    <row r="205" spans="1:3" x14ac:dyDescent="0.35">
      <c r="A205" t="s">
        <v>702</v>
      </c>
      <c r="B205" t="s">
        <v>7009</v>
      </c>
      <c r="C205" t="s">
        <v>7010</v>
      </c>
    </row>
    <row r="206" spans="1:3" x14ac:dyDescent="0.35">
      <c r="A206" t="s">
        <v>3700</v>
      </c>
      <c r="B206" t="s">
        <v>7011</v>
      </c>
      <c r="C206" t="s">
        <v>7012</v>
      </c>
    </row>
    <row r="207" spans="1:3" x14ac:dyDescent="0.35">
      <c r="A207" t="s">
        <v>3703</v>
      </c>
      <c r="B207" t="s">
        <v>7013</v>
      </c>
      <c r="C207" t="s">
        <v>7014</v>
      </c>
    </row>
    <row r="208" spans="1:3" x14ac:dyDescent="0.35">
      <c r="A208" t="s">
        <v>7015</v>
      </c>
      <c r="B208" t="s">
        <v>7016</v>
      </c>
      <c r="C208" t="s">
        <v>7017</v>
      </c>
    </row>
    <row r="209" spans="1:3" x14ac:dyDescent="0.35">
      <c r="A209" t="s">
        <v>3710</v>
      </c>
      <c r="B209" t="s">
        <v>7018</v>
      </c>
      <c r="C209" t="s">
        <v>7019</v>
      </c>
    </row>
    <row r="210" spans="1:3" x14ac:dyDescent="0.35">
      <c r="A210" t="s">
        <v>707</v>
      </c>
      <c r="B210" t="s">
        <v>7020</v>
      </c>
      <c r="C210" t="s">
        <v>7021</v>
      </c>
    </row>
    <row r="211" spans="1:3" x14ac:dyDescent="0.35">
      <c r="A211" t="s">
        <v>2624</v>
      </c>
      <c r="B211" t="s">
        <v>7022</v>
      </c>
      <c r="C211" t="s">
        <v>7023</v>
      </c>
    </row>
    <row r="212" spans="1:3" x14ac:dyDescent="0.35">
      <c r="A212" t="s">
        <v>7024</v>
      </c>
      <c r="B212" t="s">
        <v>7025</v>
      </c>
      <c r="C212" t="s">
        <v>7026</v>
      </c>
    </row>
    <row r="213" spans="1:3" x14ac:dyDescent="0.35">
      <c r="A213" t="s">
        <v>7027</v>
      </c>
      <c r="B213" t="s">
        <v>7028</v>
      </c>
      <c r="C213" t="s">
        <v>7029</v>
      </c>
    </row>
    <row r="214" spans="1:3" x14ac:dyDescent="0.35">
      <c r="A214" t="s">
        <v>7030</v>
      </c>
      <c r="B214" t="s">
        <v>7031</v>
      </c>
      <c r="C214" t="s">
        <v>7032</v>
      </c>
    </row>
    <row r="215" spans="1:3" x14ac:dyDescent="0.35">
      <c r="A215" t="s">
        <v>723</v>
      </c>
      <c r="B215" t="s">
        <v>7033</v>
      </c>
      <c r="C215" t="s">
        <v>7034</v>
      </c>
    </row>
    <row r="216" spans="1:3" x14ac:dyDescent="0.35">
      <c r="A216" t="s">
        <v>7035</v>
      </c>
      <c r="B216" t="s">
        <v>7036</v>
      </c>
      <c r="C216" t="s">
        <v>6824</v>
      </c>
    </row>
    <row r="217" spans="1:3" x14ac:dyDescent="0.35">
      <c r="A217" t="s">
        <v>7037</v>
      </c>
      <c r="B217" t="s">
        <v>7038</v>
      </c>
      <c r="C217" t="s">
        <v>7039</v>
      </c>
    </row>
    <row r="218" spans="1:3" x14ac:dyDescent="0.35">
      <c r="A218" t="s">
        <v>3725</v>
      </c>
      <c r="B218" t="s">
        <v>7040</v>
      </c>
      <c r="C218" t="s">
        <v>7041</v>
      </c>
    </row>
    <row r="219" spans="1:3" x14ac:dyDescent="0.35">
      <c r="A219" t="s">
        <v>727</v>
      </c>
      <c r="B219" t="s">
        <v>7042</v>
      </c>
      <c r="C219" t="s">
        <v>7043</v>
      </c>
    </row>
    <row r="220" spans="1:3" x14ac:dyDescent="0.35">
      <c r="A220" t="s">
        <v>3730</v>
      </c>
      <c r="B220" t="s">
        <v>7044</v>
      </c>
      <c r="C220" t="s">
        <v>7045</v>
      </c>
    </row>
    <row r="221" spans="1:3" x14ac:dyDescent="0.35">
      <c r="A221" t="s">
        <v>7046</v>
      </c>
      <c r="B221" t="s">
        <v>7047</v>
      </c>
      <c r="C221" t="s">
        <v>7048</v>
      </c>
    </row>
    <row r="222" spans="1:3" x14ac:dyDescent="0.35">
      <c r="A222" t="s">
        <v>7049</v>
      </c>
      <c r="B222" t="s">
        <v>7050</v>
      </c>
      <c r="C222" t="s">
        <v>7051</v>
      </c>
    </row>
    <row r="223" spans="1:3" x14ac:dyDescent="0.35">
      <c r="A223" t="s">
        <v>736</v>
      </c>
      <c r="B223" t="s">
        <v>7052</v>
      </c>
      <c r="C223" t="s">
        <v>7053</v>
      </c>
    </row>
    <row r="224" spans="1:3" x14ac:dyDescent="0.35">
      <c r="A224" t="s">
        <v>7054</v>
      </c>
      <c r="B224" t="s">
        <v>7055</v>
      </c>
      <c r="C224" t="s">
        <v>7056</v>
      </c>
    </row>
    <row r="225" spans="1:3" x14ac:dyDescent="0.35">
      <c r="A225" t="s">
        <v>7057</v>
      </c>
      <c r="B225" t="s">
        <v>7058</v>
      </c>
      <c r="C225" t="s">
        <v>3268</v>
      </c>
    </row>
    <row r="226" spans="1:3" x14ac:dyDescent="0.35">
      <c r="A226" t="s">
        <v>740</v>
      </c>
      <c r="B226" t="s">
        <v>7059</v>
      </c>
      <c r="C226" t="s">
        <v>7060</v>
      </c>
    </row>
    <row r="227" spans="1:3" x14ac:dyDescent="0.35">
      <c r="A227" t="s">
        <v>744</v>
      </c>
      <c r="B227" t="s">
        <v>7061</v>
      </c>
      <c r="C227" t="s">
        <v>3945</v>
      </c>
    </row>
    <row r="228" spans="1:3" x14ac:dyDescent="0.35">
      <c r="A228" t="s">
        <v>3748</v>
      </c>
      <c r="B228" t="s">
        <v>7062</v>
      </c>
      <c r="C228" t="s">
        <v>7063</v>
      </c>
    </row>
    <row r="229" spans="1:3" x14ac:dyDescent="0.35">
      <c r="A229" t="s">
        <v>2634</v>
      </c>
      <c r="B229" t="s">
        <v>7064</v>
      </c>
      <c r="C229" t="s">
        <v>7065</v>
      </c>
    </row>
    <row r="230" spans="1:3" x14ac:dyDescent="0.35">
      <c r="A230" t="s">
        <v>7066</v>
      </c>
      <c r="B230" t="s">
        <v>7067</v>
      </c>
      <c r="C230" t="s">
        <v>5493</v>
      </c>
    </row>
    <row r="231" spans="1:3" x14ac:dyDescent="0.35">
      <c r="A231" t="s">
        <v>748</v>
      </c>
      <c r="B231" t="s">
        <v>7068</v>
      </c>
      <c r="C231" t="s">
        <v>7069</v>
      </c>
    </row>
    <row r="232" spans="1:3" x14ac:dyDescent="0.35">
      <c r="A232" t="s">
        <v>756</v>
      </c>
      <c r="B232" t="s">
        <v>7070</v>
      </c>
      <c r="C232" t="s">
        <v>6343</v>
      </c>
    </row>
    <row r="233" spans="1:3" x14ac:dyDescent="0.35">
      <c r="A233" t="s">
        <v>760</v>
      </c>
      <c r="B233" t="s">
        <v>7071</v>
      </c>
      <c r="C233" t="s">
        <v>7072</v>
      </c>
    </row>
    <row r="234" spans="1:3" x14ac:dyDescent="0.35">
      <c r="A234" t="s">
        <v>7073</v>
      </c>
      <c r="B234" t="s">
        <v>7074</v>
      </c>
      <c r="C234" t="s">
        <v>7075</v>
      </c>
    </row>
    <row r="235" spans="1:3" x14ac:dyDescent="0.35">
      <c r="A235" t="s">
        <v>7076</v>
      </c>
      <c r="B235" t="s">
        <v>7077</v>
      </c>
      <c r="C235" t="s">
        <v>7078</v>
      </c>
    </row>
    <row r="236" spans="1:3" x14ac:dyDescent="0.35">
      <c r="A236" t="s">
        <v>764</v>
      </c>
      <c r="B236" t="s">
        <v>7079</v>
      </c>
      <c r="C236" t="s">
        <v>7080</v>
      </c>
    </row>
    <row r="237" spans="1:3" x14ac:dyDescent="0.35">
      <c r="A237" t="s">
        <v>204</v>
      </c>
      <c r="B237" t="s">
        <v>7081</v>
      </c>
      <c r="C237" t="s">
        <v>7082</v>
      </c>
    </row>
    <row r="238" spans="1:3" x14ac:dyDescent="0.35">
      <c r="A238" t="s">
        <v>7083</v>
      </c>
      <c r="B238" t="s">
        <v>7084</v>
      </c>
      <c r="C238" t="s">
        <v>7085</v>
      </c>
    </row>
    <row r="239" spans="1:3" x14ac:dyDescent="0.35">
      <c r="A239" t="s">
        <v>768</v>
      </c>
      <c r="B239" t="s">
        <v>7086</v>
      </c>
      <c r="C239" t="s">
        <v>7087</v>
      </c>
    </row>
    <row r="240" spans="1:3" x14ac:dyDescent="0.35">
      <c r="A240" t="s">
        <v>2640</v>
      </c>
      <c r="B240" t="s">
        <v>7088</v>
      </c>
      <c r="C240" t="s">
        <v>7089</v>
      </c>
    </row>
    <row r="241" spans="1:3" x14ac:dyDescent="0.35">
      <c r="A241" t="s">
        <v>7090</v>
      </c>
      <c r="B241" t="s">
        <v>7091</v>
      </c>
      <c r="C241" t="s">
        <v>7092</v>
      </c>
    </row>
    <row r="242" spans="1:3" x14ac:dyDescent="0.35">
      <c r="A242" t="s">
        <v>3783</v>
      </c>
      <c r="B242" t="s">
        <v>7093</v>
      </c>
      <c r="C242" t="s">
        <v>7094</v>
      </c>
    </row>
    <row r="243" spans="1:3" x14ac:dyDescent="0.35">
      <c r="A243" t="s">
        <v>3786</v>
      </c>
      <c r="B243" t="s">
        <v>7095</v>
      </c>
      <c r="C243" t="s">
        <v>7096</v>
      </c>
    </row>
    <row r="244" spans="1:3" x14ac:dyDescent="0.35">
      <c r="A244" t="s">
        <v>3791</v>
      </c>
      <c r="B244" t="s">
        <v>7097</v>
      </c>
      <c r="C244" t="s">
        <v>7098</v>
      </c>
    </row>
    <row r="245" spans="1:3" x14ac:dyDescent="0.35">
      <c r="A245" t="s">
        <v>3794</v>
      </c>
      <c r="B245" t="s">
        <v>7099</v>
      </c>
      <c r="C245" t="s">
        <v>7100</v>
      </c>
    </row>
    <row r="246" spans="1:3" x14ac:dyDescent="0.35">
      <c r="A246" t="s">
        <v>7101</v>
      </c>
      <c r="B246" t="s">
        <v>7102</v>
      </c>
      <c r="C246" t="s">
        <v>7103</v>
      </c>
    </row>
    <row r="247" spans="1:3" x14ac:dyDescent="0.35">
      <c r="A247" t="s">
        <v>778</v>
      </c>
      <c r="B247" t="s">
        <v>7104</v>
      </c>
      <c r="C247" t="s">
        <v>7105</v>
      </c>
    </row>
    <row r="248" spans="1:3" x14ac:dyDescent="0.35">
      <c r="A248" t="s">
        <v>7106</v>
      </c>
      <c r="B248" t="s">
        <v>7107</v>
      </c>
      <c r="C248" t="s">
        <v>5058</v>
      </c>
    </row>
    <row r="249" spans="1:3" x14ac:dyDescent="0.35">
      <c r="A249" t="s">
        <v>7108</v>
      </c>
      <c r="B249" t="s">
        <v>7109</v>
      </c>
      <c r="C249" t="s">
        <v>7110</v>
      </c>
    </row>
    <row r="250" spans="1:3" x14ac:dyDescent="0.35">
      <c r="A250" t="s">
        <v>7111</v>
      </c>
      <c r="B250" t="s">
        <v>7112</v>
      </c>
      <c r="C250" t="s">
        <v>7113</v>
      </c>
    </row>
    <row r="251" spans="1:3" x14ac:dyDescent="0.35">
      <c r="A251" t="s">
        <v>3887</v>
      </c>
      <c r="B251" t="s">
        <v>7114</v>
      </c>
      <c r="C251" t="s">
        <v>7115</v>
      </c>
    </row>
    <row r="252" spans="1:3" x14ac:dyDescent="0.35">
      <c r="A252" t="s">
        <v>2676</v>
      </c>
      <c r="B252" t="s">
        <v>7116</v>
      </c>
      <c r="C252" t="s">
        <v>7117</v>
      </c>
    </row>
    <row r="253" spans="1:3" x14ac:dyDescent="0.35">
      <c r="A253" t="s">
        <v>828</v>
      </c>
      <c r="B253" t="s">
        <v>7118</v>
      </c>
      <c r="C253" t="s">
        <v>7119</v>
      </c>
    </row>
    <row r="254" spans="1:3" x14ac:dyDescent="0.35">
      <c r="A254" t="s">
        <v>852</v>
      </c>
      <c r="B254" t="s">
        <v>7120</v>
      </c>
      <c r="C254" t="s">
        <v>7121</v>
      </c>
    </row>
    <row r="255" spans="1:3" x14ac:dyDescent="0.35">
      <c r="A255" t="s">
        <v>856</v>
      </c>
      <c r="B255" t="s">
        <v>7122</v>
      </c>
      <c r="C255" t="s">
        <v>7123</v>
      </c>
    </row>
    <row r="256" spans="1:3" x14ac:dyDescent="0.35">
      <c r="A256" t="s">
        <v>7124</v>
      </c>
      <c r="B256" t="s">
        <v>7125</v>
      </c>
      <c r="C256" t="s">
        <v>7126</v>
      </c>
    </row>
    <row r="257" spans="1:3" x14ac:dyDescent="0.35">
      <c r="A257" t="s">
        <v>892</v>
      </c>
      <c r="B257" t="s">
        <v>7127</v>
      </c>
      <c r="C257" t="s">
        <v>7128</v>
      </c>
    </row>
    <row r="258" spans="1:3" x14ac:dyDescent="0.35">
      <c r="A258" t="s">
        <v>3976</v>
      </c>
      <c r="B258" t="s">
        <v>7129</v>
      </c>
      <c r="C258" t="s">
        <v>7130</v>
      </c>
    </row>
    <row r="259" spans="1:3" x14ac:dyDescent="0.35">
      <c r="A259" t="s">
        <v>227</v>
      </c>
      <c r="B259" t="s">
        <v>7131</v>
      </c>
      <c r="C259" t="s">
        <v>7132</v>
      </c>
    </row>
    <row r="260" spans="1:3" x14ac:dyDescent="0.35">
      <c r="A260" t="s">
        <v>976</v>
      </c>
      <c r="B260" t="s">
        <v>7133</v>
      </c>
      <c r="C260" t="s">
        <v>7134</v>
      </c>
    </row>
    <row r="261" spans="1:3" x14ac:dyDescent="0.35">
      <c r="A261" t="s">
        <v>925</v>
      </c>
      <c r="B261" t="s">
        <v>7135</v>
      </c>
      <c r="C261" t="s">
        <v>7136</v>
      </c>
    </row>
    <row r="262" spans="1:3" x14ac:dyDescent="0.35">
      <c r="A262" t="s">
        <v>7137</v>
      </c>
      <c r="B262" t="s">
        <v>7138</v>
      </c>
      <c r="C262" t="s">
        <v>7139</v>
      </c>
    </row>
    <row r="263" spans="1:3" x14ac:dyDescent="0.35">
      <c r="A263" t="s">
        <v>992</v>
      </c>
      <c r="B263" t="s">
        <v>7140</v>
      </c>
      <c r="C263" t="s">
        <v>7141</v>
      </c>
    </row>
    <row r="264" spans="1:3" x14ac:dyDescent="0.35">
      <c r="A264" t="s">
        <v>964</v>
      </c>
      <c r="B264" t="s">
        <v>7142</v>
      </c>
      <c r="C264" t="s">
        <v>7143</v>
      </c>
    </row>
    <row r="265" spans="1:3" x14ac:dyDescent="0.35">
      <c r="A265" t="s">
        <v>796</v>
      </c>
      <c r="B265" t="s">
        <v>7144</v>
      </c>
      <c r="C265" t="s">
        <v>7145</v>
      </c>
    </row>
    <row r="266" spans="1:3" x14ac:dyDescent="0.35">
      <c r="A266" t="s">
        <v>800</v>
      </c>
      <c r="B266" t="s">
        <v>7146</v>
      </c>
      <c r="C266" t="s">
        <v>7147</v>
      </c>
    </row>
    <row r="267" spans="1:3" x14ac:dyDescent="0.35">
      <c r="A267" t="s">
        <v>3820</v>
      </c>
      <c r="B267" t="s">
        <v>7148</v>
      </c>
      <c r="C267" t="s">
        <v>7149</v>
      </c>
    </row>
    <row r="268" spans="1:3" x14ac:dyDescent="0.35">
      <c r="A268" t="s">
        <v>3823</v>
      </c>
      <c r="B268" t="s">
        <v>7150</v>
      </c>
      <c r="C268" t="s">
        <v>4091</v>
      </c>
    </row>
    <row r="269" spans="1:3" x14ac:dyDescent="0.35">
      <c r="A269" t="s">
        <v>7151</v>
      </c>
      <c r="B269" t="s">
        <v>2521</v>
      </c>
      <c r="C269" t="s">
        <v>7152</v>
      </c>
    </row>
    <row r="270" spans="1:3" x14ac:dyDescent="0.35">
      <c r="A270" t="s">
        <v>7153</v>
      </c>
      <c r="B270" t="s">
        <v>7154</v>
      </c>
      <c r="C270" t="s">
        <v>7155</v>
      </c>
    </row>
    <row r="271" spans="1:3" x14ac:dyDescent="0.35">
      <c r="A271" t="s">
        <v>3826</v>
      </c>
      <c r="B271" t="s">
        <v>7156</v>
      </c>
      <c r="C271" t="s">
        <v>4304</v>
      </c>
    </row>
    <row r="272" spans="1:3" x14ac:dyDescent="0.35">
      <c r="A272" t="s">
        <v>3829</v>
      </c>
      <c r="B272" t="s">
        <v>7157</v>
      </c>
      <c r="C272" t="s">
        <v>7158</v>
      </c>
    </row>
    <row r="273" spans="1:3" x14ac:dyDescent="0.35">
      <c r="A273" t="s">
        <v>804</v>
      </c>
      <c r="B273" t="s">
        <v>7159</v>
      </c>
      <c r="C273" t="s">
        <v>7160</v>
      </c>
    </row>
    <row r="274" spans="1:3" x14ac:dyDescent="0.35">
      <c r="A274" t="s">
        <v>7161</v>
      </c>
      <c r="B274" t="s">
        <v>7162</v>
      </c>
      <c r="C274" t="s">
        <v>6827</v>
      </c>
    </row>
    <row r="275" spans="1:3" x14ac:dyDescent="0.35">
      <c r="A275" t="s">
        <v>7163</v>
      </c>
      <c r="B275" t="s">
        <v>7164</v>
      </c>
      <c r="C275" t="s">
        <v>7165</v>
      </c>
    </row>
    <row r="276" spans="1:3" x14ac:dyDescent="0.35">
      <c r="A276" t="s">
        <v>2660</v>
      </c>
      <c r="B276" t="s">
        <v>7166</v>
      </c>
      <c r="C276" t="s">
        <v>7167</v>
      </c>
    </row>
    <row r="277" spans="1:3" x14ac:dyDescent="0.35">
      <c r="A277" t="s">
        <v>812</v>
      </c>
      <c r="B277" t="s">
        <v>7168</v>
      </c>
      <c r="C277" t="s">
        <v>7169</v>
      </c>
    </row>
    <row r="278" spans="1:3" x14ac:dyDescent="0.35">
      <c r="A278" t="s">
        <v>808</v>
      </c>
      <c r="B278" t="s">
        <v>7170</v>
      </c>
      <c r="C278" t="s">
        <v>7171</v>
      </c>
    </row>
    <row r="279" spans="1:3" x14ac:dyDescent="0.35">
      <c r="A279" t="s">
        <v>2665</v>
      </c>
      <c r="B279" t="s">
        <v>7172</v>
      </c>
      <c r="C279" t="s">
        <v>7173</v>
      </c>
    </row>
    <row r="280" spans="1:3" x14ac:dyDescent="0.35">
      <c r="A280" t="s">
        <v>3848</v>
      </c>
      <c r="B280" t="s">
        <v>7174</v>
      </c>
      <c r="C280" t="s">
        <v>7175</v>
      </c>
    </row>
    <row r="281" spans="1:3" x14ac:dyDescent="0.35">
      <c r="A281" t="s">
        <v>816</v>
      </c>
      <c r="B281" t="s">
        <v>7176</v>
      </c>
      <c r="C281" t="s">
        <v>7177</v>
      </c>
    </row>
    <row r="282" spans="1:3" x14ac:dyDescent="0.35">
      <c r="A282" t="s">
        <v>7178</v>
      </c>
      <c r="B282" t="s">
        <v>7179</v>
      </c>
      <c r="C282" t="s">
        <v>7180</v>
      </c>
    </row>
    <row r="283" spans="1:3" x14ac:dyDescent="0.35">
      <c r="A283" t="s">
        <v>3854</v>
      </c>
      <c r="B283" t="s">
        <v>7181</v>
      </c>
      <c r="C283" t="s">
        <v>7182</v>
      </c>
    </row>
    <row r="284" spans="1:3" x14ac:dyDescent="0.35">
      <c r="A284" t="s">
        <v>3860</v>
      </c>
      <c r="B284" t="s">
        <v>7183</v>
      </c>
      <c r="C284" t="s">
        <v>7184</v>
      </c>
    </row>
    <row r="285" spans="1:3" x14ac:dyDescent="0.35">
      <c r="A285" t="s">
        <v>3869</v>
      </c>
      <c r="B285" t="s">
        <v>7185</v>
      </c>
      <c r="C285" t="s">
        <v>7186</v>
      </c>
    </row>
    <row r="286" spans="1:3" x14ac:dyDescent="0.35">
      <c r="A286" t="s">
        <v>820</v>
      </c>
      <c r="B286" t="s">
        <v>7187</v>
      </c>
      <c r="C286" t="s">
        <v>7188</v>
      </c>
    </row>
    <row r="287" spans="1:3" x14ac:dyDescent="0.35">
      <c r="A287" t="s">
        <v>3873</v>
      </c>
      <c r="B287" t="s">
        <v>7189</v>
      </c>
      <c r="C287" t="s">
        <v>7190</v>
      </c>
    </row>
    <row r="288" spans="1:3" x14ac:dyDescent="0.35">
      <c r="A288" t="s">
        <v>3881</v>
      </c>
      <c r="B288" t="s">
        <v>7191</v>
      </c>
      <c r="C288" t="s">
        <v>7192</v>
      </c>
    </row>
    <row r="289" spans="1:3" x14ac:dyDescent="0.35">
      <c r="A289" t="s">
        <v>3884</v>
      </c>
      <c r="B289" t="s">
        <v>7193</v>
      </c>
      <c r="C289" t="s">
        <v>7194</v>
      </c>
    </row>
    <row r="290" spans="1:3" x14ac:dyDescent="0.35">
      <c r="A290" t="s">
        <v>832</v>
      </c>
      <c r="B290" t="s">
        <v>7195</v>
      </c>
      <c r="C290" t="s">
        <v>7196</v>
      </c>
    </row>
    <row r="291" spans="1:3" x14ac:dyDescent="0.35">
      <c r="A291" t="s">
        <v>836</v>
      </c>
      <c r="B291" t="s">
        <v>7197</v>
      </c>
      <c r="C291" t="s">
        <v>7198</v>
      </c>
    </row>
    <row r="292" spans="1:3" x14ac:dyDescent="0.35">
      <c r="A292" t="s">
        <v>843</v>
      </c>
      <c r="B292" t="s">
        <v>7199</v>
      </c>
      <c r="C292" t="s">
        <v>7200</v>
      </c>
    </row>
    <row r="293" spans="1:3" x14ac:dyDescent="0.35">
      <c r="A293" t="s">
        <v>216</v>
      </c>
      <c r="B293" t="s">
        <v>7201</v>
      </c>
      <c r="C293" t="s">
        <v>7202</v>
      </c>
    </row>
    <row r="294" spans="1:3" x14ac:dyDescent="0.35">
      <c r="A294" t="s">
        <v>218</v>
      </c>
      <c r="B294" t="s">
        <v>7203</v>
      </c>
      <c r="C294" t="s">
        <v>7204</v>
      </c>
    </row>
    <row r="295" spans="1:3" x14ac:dyDescent="0.35">
      <c r="A295" t="s">
        <v>847</v>
      </c>
      <c r="B295" t="s">
        <v>7205</v>
      </c>
      <c r="C295" t="s">
        <v>7206</v>
      </c>
    </row>
    <row r="296" spans="1:3" x14ac:dyDescent="0.35">
      <c r="A296" t="s">
        <v>7207</v>
      </c>
      <c r="B296" t="s">
        <v>7208</v>
      </c>
      <c r="C296" t="s">
        <v>5015</v>
      </c>
    </row>
    <row r="297" spans="1:3" x14ac:dyDescent="0.35">
      <c r="A297" t="s">
        <v>3914</v>
      </c>
      <c r="B297" t="s">
        <v>7209</v>
      </c>
      <c r="C297" t="s">
        <v>7210</v>
      </c>
    </row>
    <row r="298" spans="1:3" x14ac:dyDescent="0.35">
      <c r="A298" t="s">
        <v>3917</v>
      </c>
      <c r="B298" t="s">
        <v>7211</v>
      </c>
      <c r="C298" t="s">
        <v>7212</v>
      </c>
    </row>
    <row r="299" spans="1:3" x14ac:dyDescent="0.35">
      <c r="A299" t="s">
        <v>860</v>
      </c>
      <c r="B299" t="s">
        <v>7213</v>
      </c>
      <c r="C299" t="s">
        <v>7214</v>
      </c>
    </row>
    <row r="300" spans="1:3" x14ac:dyDescent="0.35">
      <c r="A300" t="s">
        <v>7215</v>
      </c>
      <c r="B300" t="s">
        <v>7216</v>
      </c>
      <c r="C300" t="s">
        <v>7217</v>
      </c>
    </row>
    <row r="301" spans="1:3" x14ac:dyDescent="0.35">
      <c r="A301" t="s">
        <v>220</v>
      </c>
      <c r="B301" t="s">
        <v>7218</v>
      </c>
      <c r="C301" t="s">
        <v>7219</v>
      </c>
    </row>
    <row r="302" spans="1:3" x14ac:dyDescent="0.35">
      <c r="A302" t="s">
        <v>2693</v>
      </c>
      <c r="B302" t="s">
        <v>7220</v>
      </c>
      <c r="C302" t="s">
        <v>7221</v>
      </c>
    </row>
    <row r="303" spans="1:3" x14ac:dyDescent="0.35">
      <c r="A303" t="s">
        <v>868</v>
      </c>
      <c r="B303" t="s">
        <v>7222</v>
      </c>
      <c r="C303" t="s">
        <v>7223</v>
      </c>
    </row>
    <row r="304" spans="1:3" x14ac:dyDescent="0.35">
      <c r="A304" t="s">
        <v>3933</v>
      </c>
      <c r="B304" t="s">
        <v>7224</v>
      </c>
      <c r="C304" t="s">
        <v>7225</v>
      </c>
    </row>
    <row r="305" spans="1:3" x14ac:dyDescent="0.35">
      <c r="A305" t="s">
        <v>872</v>
      </c>
      <c r="B305" t="s">
        <v>7226</v>
      </c>
      <c r="C305" t="s">
        <v>7227</v>
      </c>
    </row>
    <row r="306" spans="1:3" x14ac:dyDescent="0.35">
      <c r="A306" t="s">
        <v>876</v>
      </c>
      <c r="B306" t="s">
        <v>7228</v>
      </c>
      <c r="C306" t="s">
        <v>4354</v>
      </c>
    </row>
    <row r="307" spans="1:3" x14ac:dyDescent="0.35">
      <c r="A307" t="s">
        <v>884</v>
      </c>
      <c r="B307" t="s">
        <v>7229</v>
      </c>
      <c r="C307" t="s">
        <v>7230</v>
      </c>
    </row>
    <row r="308" spans="1:3" x14ac:dyDescent="0.35">
      <c r="A308" t="s">
        <v>888</v>
      </c>
      <c r="B308" t="s">
        <v>7231</v>
      </c>
      <c r="C308" t="s">
        <v>7232</v>
      </c>
    </row>
    <row r="309" spans="1:3" x14ac:dyDescent="0.35">
      <c r="A309" t="s">
        <v>7233</v>
      </c>
      <c r="B309" t="s">
        <v>7234</v>
      </c>
      <c r="C309" t="s">
        <v>7235</v>
      </c>
    </row>
    <row r="310" spans="1:3" x14ac:dyDescent="0.35">
      <c r="A310" t="s">
        <v>896</v>
      </c>
      <c r="B310" t="s">
        <v>7236</v>
      </c>
      <c r="C310" t="s">
        <v>7237</v>
      </c>
    </row>
    <row r="311" spans="1:3" x14ac:dyDescent="0.35">
      <c r="A311" t="s">
        <v>908</v>
      </c>
      <c r="B311" t="s">
        <v>7238</v>
      </c>
      <c r="C311" t="s">
        <v>7239</v>
      </c>
    </row>
    <row r="312" spans="1:3" x14ac:dyDescent="0.35">
      <c r="A312" t="s">
        <v>904</v>
      </c>
      <c r="B312" t="s">
        <v>7240</v>
      </c>
      <c r="C312" t="s">
        <v>7241</v>
      </c>
    </row>
    <row r="313" spans="1:3" x14ac:dyDescent="0.35">
      <c r="A313" t="s">
        <v>900</v>
      </c>
      <c r="B313" t="s">
        <v>7242</v>
      </c>
      <c r="C313" t="s">
        <v>7243</v>
      </c>
    </row>
    <row r="314" spans="1:3" x14ac:dyDescent="0.35">
      <c r="A314" t="s">
        <v>3954</v>
      </c>
      <c r="B314" t="s">
        <v>7244</v>
      </c>
      <c r="C314" t="s">
        <v>7245</v>
      </c>
    </row>
    <row r="315" spans="1:3" x14ac:dyDescent="0.35">
      <c r="A315" t="s">
        <v>3957</v>
      </c>
      <c r="B315" t="s">
        <v>7246</v>
      </c>
      <c r="C315" t="s">
        <v>7247</v>
      </c>
    </row>
    <row r="316" spans="1:3" x14ac:dyDescent="0.35">
      <c r="A316" t="s">
        <v>225</v>
      </c>
      <c r="B316" t="s">
        <v>7248</v>
      </c>
      <c r="C316" t="s">
        <v>7249</v>
      </c>
    </row>
    <row r="317" spans="1:3" x14ac:dyDescent="0.35">
      <c r="A317" t="s">
        <v>7250</v>
      </c>
      <c r="B317" t="s">
        <v>7251</v>
      </c>
      <c r="C317" t="s">
        <v>2965</v>
      </c>
    </row>
    <row r="318" spans="1:3" x14ac:dyDescent="0.35">
      <c r="A318" t="s">
        <v>912</v>
      </c>
      <c r="B318" t="s">
        <v>7252</v>
      </c>
      <c r="C318" t="s">
        <v>7253</v>
      </c>
    </row>
    <row r="319" spans="1:3" x14ac:dyDescent="0.35">
      <c r="A319" t="s">
        <v>916</v>
      </c>
      <c r="B319" t="s">
        <v>7254</v>
      </c>
      <c r="C319" t="s">
        <v>7255</v>
      </c>
    </row>
    <row r="320" spans="1:3" x14ac:dyDescent="0.35">
      <c r="A320" t="s">
        <v>3989</v>
      </c>
      <c r="B320" t="s">
        <v>7256</v>
      </c>
      <c r="C320" t="s">
        <v>7257</v>
      </c>
    </row>
    <row r="321" spans="1:3" x14ac:dyDescent="0.35">
      <c r="A321" t="s">
        <v>3995</v>
      </c>
      <c r="B321" t="s">
        <v>7258</v>
      </c>
      <c r="C321" t="s">
        <v>7259</v>
      </c>
    </row>
    <row r="322" spans="1:3" x14ac:dyDescent="0.35">
      <c r="A322" t="s">
        <v>7260</v>
      </c>
      <c r="B322" t="s">
        <v>7261</v>
      </c>
      <c r="C322" t="s">
        <v>7262</v>
      </c>
    </row>
    <row r="323" spans="1:3" x14ac:dyDescent="0.35">
      <c r="A323" t="s">
        <v>929</v>
      </c>
      <c r="B323" t="s">
        <v>7263</v>
      </c>
      <c r="C323" t="s">
        <v>6829</v>
      </c>
    </row>
    <row r="324" spans="1:3" x14ac:dyDescent="0.35">
      <c r="A324" t="s">
        <v>7264</v>
      </c>
      <c r="B324" t="s">
        <v>7265</v>
      </c>
      <c r="C324" t="s">
        <v>7266</v>
      </c>
    </row>
    <row r="325" spans="1:3" x14ac:dyDescent="0.35">
      <c r="A325" t="s">
        <v>4324</v>
      </c>
      <c r="B325" t="s">
        <v>7267</v>
      </c>
      <c r="C325" t="s">
        <v>7268</v>
      </c>
    </row>
    <row r="326" spans="1:3" x14ac:dyDescent="0.35">
      <c r="A326" t="s">
        <v>933</v>
      </c>
      <c r="B326" t="s">
        <v>7269</v>
      </c>
      <c r="C326" t="s">
        <v>7270</v>
      </c>
    </row>
    <row r="327" spans="1:3" x14ac:dyDescent="0.35">
      <c r="A327" t="s">
        <v>7271</v>
      </c>
      <c r="B327" t="s">
        <v>7272</v>
      </c>
      <c r="C327" t="s">
        <v>7273</v>
      </c>
    </row>
    <row r="328" spans="1:3" x14ac:dyDescent="0.35">
      <c r="A328" t="s">
        <v>937</v>
      </c>
      <c r="B328" t="s">
        <v>7274</v>
      </c>
      <c r="C328" t="s">
        <v>7275</v>
      </c>
    </row>
    <row r="329" spans="1:3" x14ac:dyDescent="0.35">
      <c r="A329" t="s">
        <v>2709</v>
      </c>
      <c r="B329" t="s">
        <v>7276</v>
      </c>
      <c r="C329" t="s">
        <v>2759</v>
      </c>
    </row>
    <row r="330" spans="1:3" x14ac:dyDescent="0.35">
      <c r="A330" t="s">
        <v>7277</v>
      </c>
      <c r="B330" t="s">
        <v>7278</v>
      </c>
      <c r="C330" t="s">
        <v>6348</v>
      </c>
    </row>
    <row r="331" spans="1:3" x14ac:dyDescent="0.35">
      <c r="A331" t="s">
        <v>7279</v>
      </c>
      <c r="B331" t="s">
        <v>7280</v>
      </c>
      <c r="C331" t="s">
        <v>7281</v>
      </c>
    </row>
    <row r="332" spans="1:3" x14ac:dyDescent="0.35">
      <c r="A332" t="s">
        <v>7282</v>
      </c>
      <c r="B332" t="s">
        <v>7283</v>
      </c>
      <c r="C332" t="s">
        <v>7284</v>
      </c>
    </row>
    <row r="333" spans="1:3" x14ac:dyDescent="0.35">
      <c r="A333" t="s">
        <v>4014</v>
      </c>
      <c r="B333" t="s">
        <v>7285</v>
      </c>
      <c r="C333" t="s">
        <v>7286</v>
      </c>
    </row>
    <row r="334" spans="1:3" x14ac:dyDescent="0.35">
      <c r="A334" t="s">
        <v>4017</v>
      </c>
      <c r="B334" t="s">
        <v>7287</v>
      </c>
      <c r="C334" t="s">
        <v>7288</v>
      </c>
    </row>
    <row r="335" spans="1:3" x14ac:dyDescent="0.35">
      <c r="A335" t="s">
        <v>231</v>
      </c>
      <c r="B335" t="s">
        <v>7289</v>
      </c>
      <c r="C335" t="s">
        <v>7290</v>
      </c>
    </row>
    <row r="336" spans="1:3" x14ac:dyDescent="0.35">
      <c r="A336" t="s">
        <v>952</v>
      </c>
      <c r="B336" t="s">
        <v>7291</v>
      </c>
      <c r="C336" t="s">
        <v>7292</v>
      </c>
    </row>
    <row r="337" spans="1:3" x14ac:dyDescent="0.35">
      <c r="A337" t="s">
        <v>4030</v>
      </c>
      <c r="B337" t="s">
        <v>7293</v>
      </c>
      <c r="C337" t="s">
        <v>7294</v>
      </c>
    </row>
    <row r="338" spans="1:3" x14ac:dyDescent="0.35">
      <c r="A338" t="s">
        <v>4033</v>
      </c>
      <c r="B338" t="s">
        <v>7295</v>
      </c>
      <c r="C338" t="s">
        <v>7296</v>
      </c>
    </row>
    <row r="339" spans="1:3" x14ac:dyDescent="0.35">
      <c r="A339" t="s">
        <v>7297</v>
      </c>
      <c r="B339" t="s">
        <v>7298</v>
      </c>
      <c r="C339" t="s">
        <v>2106</v>
      </c>
    </row>
    <row r="340" spans="1:3" x14ac:dyDescent="0.35">
      <c r="A340" t="s">
        <v>7299</v>
      </c>
      <c r="B340" t="s">
        <v>7300</v>
      </c>
      <c r="C340" t="s">
        <v>7301</v>
      </c>
    </row>
    <row r="341" spans="1:3" x14ac:dyDescent="0.35">
      <c r="A341" t="s">
        <v>4046</v>
      </c>
      <c r="B341" t="s">
        <v>7302</v>
      </c>
      <c r="C341" t="s">
        <v>7303</v>
      </c>
    </row>
    <row r="342" spans="1:3" x14ac:dyDescent="0.35">
      <c r="A342" t="s">
        <v>956</v>
      </c>
      <c r="B342" t="s">
        <v>7304</v>
      </c>
      <c r="C342" t="s">
        <v>7305</v>
      </c>
    </row>
    <row r="343" spans="1:3" x14ac:dyDescent="0.35">
      <c r="A343" t="s">
        <v>5738</v>
      </c>
      <c r="B343" t="s">
        <v>7306</v>
      </c>
      <c r="C343" t="s">
        <v>7307</v>
      </c>
    </row>
    <row r="344" spans="1:3" x14ac:dyDescent="0.35">
      <c r="A344" t="s">
        <v>960</v>
      </c>
      <c r="B344" t="s">
        <v>7308</v>
      </c>
      <c r="C344" t="s">
        <v>7309</v>
      </c>
    </row>
    <row r="345" spans="1:3" x14ac:dyDescent="0.35">
      <c r="A345" t="s">
        <v>4067</v>
      </c>
      <c r="B345" t="s">
        <v>7310</v>
      </c>
      <c r="C345" t="s">
        <v>7311</v>
      </c>
    </row>
    <row r="346" spans="1:3" x14ac:dyDescent="0.35">
      <c r="A346" t="s">
        <v>4064</v>
      </c>
      <c r="B346" t="s">
        <v>7312</v>
      </c>
      <c r="C346" t="s">
        <v>7313</v>
      </c>
    </row>
    <row r="347" spans="1:3" x14ac:dyDescent="0.35">
      <c r="A347" t="s">
        <v>7314</v>
      </c>
      <c r="B347" t="s">
        <v>7315</v>
      </c>
      <c r="C347" t="s">
        <v>7316</v>
      </c>
    </row>
    <row r="348" spans="1:3" x14ac:dyDescent="0.35">
      <c r="A348" t="s">
        <v>968</v>
      </c>
      <c r="B348" t="s">
        <v>7317</v>
      </c>
      <c r="C348" t="s">
        <v>7318</v>
      </c>
    </row>
    <row r="349" spans="1:3" x14ac:dyDescent="0.35">
      <c r="A349" t="s">
        <v>7319</v>
      </c>
      <c r="B349" t="s">
        <v>7320</v>
      </c>
      <c r="C349" t="s">
        <v>7321</v>
      </c>
    </row>
    <row r="350" spans="1:3" x14ac:dyDescent="0.35">
      <c r="A350" t="s">
        <v>7322</v>
      </c>
      <c r="B350" t="s">
        <v>7323</v>
      </c>
      <c r="C350" t="s">
        <v>2655</v>
      </c>
    </row>
    <row r="351" spans="1:3" x14ac:dyDescent="0.35">
      <c r="A351" t="s">
        <v>4078</v>
      </c>
      <c r="B351" t="s">
        <v>7324</v>
      </c>
      <c r="C351" t="s">
        <v>7325</v>
      </c>
    </row>
    <row r="352" spans="1:3" x14ac:dyDescent="0.35">
      <c r="A352" t="s">
        <v>972</v>
      </c>
      <c r="B352" t="s">
        <v>7326</v>
      </c>
      <c r="C352" t="s">
        <v>7327</v>
      </c>
    </row>
    <row r="353" spans="1:3" x14ac:dyDescent="0.35">
      <c r="A353" t="s">
        <v>4086</v>
      </c>
      <c r="B353" t="s">
        <v>7328</v>
      </c>
      <c r="C353" t="s">
        <v>7329</v>
      </c>
    </row>
    <row r="354" spans="1:3" x14ac:dyDescent="0.35">
      <c r="A354" t="s">
        <v>4089</v>
      </c>
      <c r="B354" t="s">
        <v>7330</v>
      </c>
      <c r="C354" t="s">
        <v>2516</v>
      </c>
    </row>
    <row r="355" spans="1:3" x14ac:dyDescent="0.35">
      <c r="A355" t="s">
        <v>4095</v>
      </c>
      <c r="B355" t="s">
        <v>7331</v>
      </c>
      <c r="C355" t="s">
        <v>7332</v>
      </c>
    </row>
    <row r="356" spans="1:3" x14ac:dyDescent="0.35">
      <c r="A356" t="s">
        <v>980</v>
      </c>
      <c r="B356" t="s">
        <v>7333</v>
      </c>
      <c r="C356" t="s">
        <v>7334</v>
      </c>
    </row>
    <row r="357" spans="1:3" x14ac:dyDescent="0.35">
      <c r="A357" t="s">
        <v>984</v>
      </c>
      <c r="B357" t="s">
        <v>7335</v>
      </c>
      <c r="C357" t="s">
        <v>7336</v>
      </c>
    </row>
    <row r="358" spans="1:3" x14ac:dyDescent="0.35">
      <c r="A358" t="s">
        <v>4112</v>
      </c>
      <c r="B358" t="s">
        <v>7337</v>
      </c>
      <c r="C358" t="s">
        <v>7338</v>
      </c>
    </row>
    <row r="359" spans="1:3" x14ac:dyDescent="0.35">
      <c r="A359" t="s">
        <v>7339</v>
      </c>
      <c r="B359" t="s">
        <v>7340</v>
      </c>
      <c r="C359" t="s">
        <v>3110</v>
      </c>
    </row>
    <row r="360" spans="1:3" x14ac:dyDescent="0.35">
      <c r="A360" t="s">
        <v>4115</v>
      </c>
      <c r="B360" t="s">
        <v>7341</v>
      </c>
      <c r="C360" t="s">
        <v>7342</v>
      </c>
    </row>
    <row r="361" spans="1:3" x14ac:dyDescent="0.35">
      <c r="A361" t="s">
        <v>2757</v>
      </c>
      <c r="B361" t="s">
        <v>7343</v>
      </c>
      <c r="C361" t="s">
        <v>7344</v>
      </c>
    </row>
    <row r="362" spans="1:3" x14ac:dyDescent="0.35">
      <c r="A362" t="s">
        <v>2739</v>
      </c>
      <c r="B362" t="s">
        <v>7345</v>
      </c>
      <c r="C362" t="s">
        <v>7346</v>
      </c>
    </row>
    <row r="363" spans="1:3" x14ac:dyDescent="0.35">
      <c r="A363" t="s">
        <v>4125</v>
      </c>
      <c r="B363" t="s">
        <v>7347</v>
      </c>
      <c r="C363" t="s">
        <v>7348</v>
      </c>
    </row>
    <row r="364" spans="1:3" x14ac:dyDescent="0.35">
      <c r="A364" t="s">
        <v>1000</v>
      </c>
      <c r="B364" t="s">
        <v>7349</v>
      </c>
      <c r="C364" t="s">
        <v>7350</v>
      </c>
    </row>
    <row r="365" spans="1:3" x14ac:dyDescent="0.35">
      <c r="A365" t="s">
        <v>1005</v>
      </c>
      <c r="B365" t="s">
        <v>7351</v>
      </c>
      <c r="C365" t="s">
        <v>7352</v>
      </c>
    </row>
    <row r="366" spans="1:3" x14ac:dyDescent="0.35">
      <c r="A366" t="s">
        <v>4136</v>
      </c>
      <c r="B366" t="s">
        <v>7353</v>
      </c>
      <c r="C366" t="s">
        <v>7354</v>
      </c>
    </row>
    <row r="367" spans="1:3" x14ac:dyDescent="0.35">
      <c r="A367" t="s">
        <v>4141</v>
      </c>
      <c r="B367" t="s">
        <v>7355</v>
      </c>
      <c r="C367" t="s">
        <v>7356</v>
      </c>
    </row>
    <row r="368" spans="1:3" x14ac:dyDescent="0.35">
      <c r="A368" t="s">
        <v>4147</v>
      </c>
      <c r="B368" t="s">
        <v>7357</v>
      </c>
      <c r="C368" t="s">
        <v>7358</v>
      </c>
    </row>
    <row r="369" spans="1:3" x14ac:dyDescent="0.35">
      <c r="A369" t="s">
        <v>1009</v>
      </c>
      <c r="B369" t="s">
        <v>6369</v>
      </c>
      <c r="C369" t="s">
        <v>3283</v>
      </c>
    </row>
    <row r="370" spans="1:3" x14ac:dyDescent="0.35">
      <c r="A370" t="s">
        <v>1014</v>
      </c>
      <c r="B370" t="s">
        <v>7359</v>
      </c>
      <c r="C370" t="s">
        <v>7360</v>
      </c>
    </row>
    <row r="371" spans="1:3" x14ac:dyDescent="0.35">
      <c r="A371" t="s">
        <v>4154</v>
      </c>
      <c r="B371" t="s">
        <v>7361</v>
      </c>
      <c r="C371" t="s">
        <v>7362</v>
      </c>
    </row>
    <row r="372" spans="1:3" x14ac:dyDescent="0.35">
      <c r="A372" t="s">
        <v>7363</v>
      </c>
      <c r="B372" t="s">
        <v>7364</v>
      </c>
      <c r="C372" t="s">
        <v>7365</v>
      </c>
    </row>
    <row r="373" spans="1:3" x14ac:dyDescent="0.35">
      <c r="A373" t="s">
        <v>7366</v>
      </c>
      <c r="B373" t="s">
        <v>7367</v>
      </c>
      <c r="C373" t="s">
        <v>7368</v>
      </c>
    </row>
    <row r="374" spans="1:3" x14ac:dyDescent="0.35">
      <c r="A374" t="s">
        <v>4157</v>
      </c>
      <c r="B374" t="s">
        <v>7369</v>
      </c>
      <c r="C374" t="s">
        <v>7370</v>
      </c>
    </row>
    <row r="375" spans="1:3" x14ac:dyDescent="0.35">
      <c r="A375" t="s">
        <v>4160</v>
      </c>
      <c r="B375" t="s">
        <v>7371</v>
      </c>
      <c r="C375" t="s">
        <v>7372</v>
      </c>
    </row>
    <row r="376" spans="1:3" x14ac:dyDescent="0.35">
      <c r="A376" t="s">
        <v>240</v>
      </c>
      <c r="B376" t="s">
        <v>7373</v>
      </c>
      <c r="C376" t="s">
        <v>7374</v>
      </c>
    </row>
    <row r="377" spans="1:3" x14ac:dyDescent="0.35">
      <c r="A377" t="s">
        <v>7375</v>
      </c>
      <c r="B377" t="s">
        <v>7376</v>
      </c>
      <c r="C377" t="s">
        <v>7377</v>
      </c>
    </row>
    <row r="378" spans="1:3" x14ac:dyDescent="0.35">
      <c r="A378" t="s">
        <v>4170</v>
      </c>
      <c r="B378" t="s">
        <v>7378</v>
      </c>
      <c r="C378" t="s">
        <v>7379</v>
      </c>
    </row>
    <row r="379" spans="1:3" x14ac:dyDescent="0.35">
      <c r="A379" t="s">
        <v>4173</v>
      </c>
      <c r="B379" t="s">
        <v>7380</v>
      </c>
      <c r="C379" t="s">
        <v>7381</v>
      </c>
    </row>
    <row r="380" spans="1:3" x14ac:dyDescent="0.35">
      <c r="A380" t="s">
        <v>7382</v>
      </c>
      <c r="B380" t="s">
        <v>7383</v>
      </c>
      <c r="C380" t="s">
        <v>7384</v>
      </c>
    </row>
    <row r="381" spans="1:3" x14ac:dyDescent="0.35">
      <c r="A381" t="s">
        <v>7385</v>
      </c>
      <c r="B381" t="s">
        <v>7386</v>
      </c>
      <c r="C381" t="s">
        <v>7387</v>
      </c>
    </row>
    <row r="382" spans="1:3" x14ac:dyDescent="0.35">
      <c r="A382" t="s">
        <v>4190</v>
      </c>
      <c r="B382" t="s">
        <v>7388</v>
      </c>
      <c r="C382" t="s">
        <v>7389</v>
      </c>
    </row>
    <row r="383" spans="1:3" x14ac:dyDescent="0.35">
      <c r="A383" t="s">
        <v>4187</v>
      </c>
      <c r="B383" t="s">
        <v>7390</v>
      </c>
      <c r="C383" t="s">
        <v>7391</v>
      </c>
    </row>
    <row r="384" spans="1:3" x14ac:dyDescent="0.35">
      <c r="A384" t="s">
        <v>4187</v>
      </c>
      <c r="B384" t="s">
        <v>7392</v>
      </c>
      <c r="C384" t="s">
        <v>7393</v>
      </c>
    </row>
    <row r="385" spans="1:3" x14ac:dyDescent="0.35">
      <c r="A385" t="s">
        <v>4184</v>
      </c>
      <c r="B385" t="s">
        <v>7394</v>
      </c>
      <c r="C385" t="s">
        <v>7395</v>
      </c>
    </row>
    <row r="386" spans="1:3" x14ac:dyDescent="0.35">
      <c r="A386" t="s">
        <v>1029</v>
      </c>
      <c r="B386" t="s">
        <v>7396</v>
      </c>
      <c r="C386" t="s">
        <v>7397</v>
      </c>
    </row>
    <row r="387" spans="1:3" x14ac:dyDescent="0.35">
      <c r="A387" t="s">
        <v>4196</v>
      </c>
      <c r="B387" t="s">
        <v>7398</v>
      </c>
      <c r="C387" t="s">
        <v>7399</v>
      </c>
    </row>
    <row r="388" spans="1:3" x14ac:dyDescent="0.35">
      <c r="A388" t="s">
        <v>4199</v>
      </c>
      <c r="B388" t="s">
        <v>7400</v>
      </c>
      <c r="C388" t="s">
        <v>7401</v>
      </c>
    </row>
    <row r="389" spans="1:3" x14ac:dyDescent="0.35">
      <c r="A389" t="s">
        <v>242</v>
      </c>
      <c r="B389" t="s">
        <v>7402</v>
      </c>
      <c r="C389" t="s">
        <v>7403</v>
      </c>
    </row>
    <row r="390" spans="1:3" x14ac:dyDescent="0.35">
      <c r="A390" t="s">
        <v>4208</v>
      </c>
      <c r="B390" t="s">
        <v>7404</v>
      </c>
      <c r="C390" t="s">
        <v>7405</v>
      </c>
    </row>
    <row r="391" spans="1:3" x14ac:dyDescent="0.35">
      <c r="A391" t="s">
        <v>1032</v>
      </c>
      <c r="B391" t="s">
        <v>7406</v>
      </c>
      <c r="C391" t="s">
        <v>7407</v>
      </c>
    </row>
    <row r="392" spans="1:3" x14ac:dyDescent="0.35">
      <c r="A392" t="s">
        <v>1036</v>
      </c>
      <c r="B392" t="s">
        <v>7408</v>
      </c>
      <c r="C392" t="s">
        <v>7409</v>
      </c>
    </row>
    <row r="393" spans="1:3" x14ac:dyDescent="0.35">
      <c r="A393" t="s">
        <v>7410</v>
      </c>
      <c r="B393" t="s">
        <v>7411</v>
      </c>
      <c r="C393" t="s">
        <v>4945</v>
      </c>
    </row>
    <row r="394" spans="1:3" x14ac:dyDescent="0.35">
      <c r="A394" t="s">
        <v>4217</v>
      </c>
      <c r="B394" t="s">
        <v>7412</v>
      </c>
      <c r="C394" t="s">
        <v>7413</v>
      </c>
    </row>
    <row r="395" spans="1:3" x14ac:dyDescent="0.35">
      <c r="A395" t="s">
        <v>1040</v>
      </c>
      <c r="B395" t="s">
        <v>7414</v>
      </c>
      <c r="C395" t="s">
        <v>7415</v>
      </c>
    </row>
    <row r="396" spans="1:3" x14ac:dyDescent="0.35">
      <c r="A396" t="s">
        <v>1044</v>
      </c>
      <c r="B396" t="s">
        <v>7416</v>
      </c>
      <c r="C396" t="s">
        <v>6776</v>
      </c>
    </row>
    <row r="397" spans="1:3" x14ac:dyDescent="0.35">
      <c r="A397" t="s">
        <v>1048</v>
      </c>
      <c r="B397" t="s">
        <v>7417</v>
      </c>
      <c r="C397" t="s">
        <v>7418</v>
      </c>
    </row>
    <row r="398" spans="1:3" x14ac:dyDescent="0.35">
      <c r="A398" t="s">
        <v>4232</v>
      </c>
      <c r="B398" t="s">
        <v>7419</v>
      </c>
      <c r="C398" t="s">
        <v>7420</v>
      </c>
    </row>
    <row r="399" spans="1:3" x14ac:dyDescent="0.35">
      <c r="A399" t="s">
        <v>4235</v>
      </c>
      <c r="B399" t="s">
        <v>7421</v>
      </c>
      <c r="C399" t="s">
        <v>7422</v>
      </c>
    </row>
    <row r="400" spans="1:3" x14ac:dyDescent="0.35">
      <c r="A400" t="s">
        <v>7423</v>
      </c>
      <c r="B400" t="s">
        <v>7424</v>
      </c>
      <c r="C400" t="s">
        <v>7425</v>
      </c>
    </row>
    <row r="401" spans="1:3" x14ac:dyDescent="0.35">
      <c r="A401" t="s">
        <v>1057</v>
      </c>
      <c r="B401" t="s">
        <v>7426</v>
      </c>
      <c r="C401" t="s">
        <v>7427</v>
      </c>
    </row>
    <row r="402" spans="1:3" x14ac:dyDescent="0.35">
      <c r="A402" t="s">
        <v>7428</v>
      </c>
      <c r="B402" t="s">
        <v>7429</v>
      </c>
      <c r="C402" t="s">
        <v>3077</v>
      </c>
    </row>
    <row r="403" spans="1:3" x14ac:dyDescent="0.35">
      <c r="A403" t="s">
        <v>1061</v>
      </c>
      <c r="B403" t="s">
        <v>7430</v>
      </c>
      <c r="C403" t="s">
        <v>5714</v>
      </c>
    </row>
    <row r="404" spans="1:3" x14ac:dyDescent="0.35">
      <c r="A404" t="s">
        <v>4244</v>
      </c>
      <c r="B404" t="s">
        <v>7431</v>
      </c>
      <c r="C404" t="s">
        <v>7432</v>
      </c>
    </row>
    <row r="405" spans="1:3" x14ac:dyDescent="0.35">
      <c r="A405" t="s">
        <v>7433</v>
      </c>
      <c r="B405" t="s">
        <v>7434</v>
      </c>
      <c r="C405" t="s">
        <v>3283</v>
      </c>
    </row>
    <row r="406" spans="1:3" x14ac:dyDescent="0.35">
      <c r="A406" t="s">
        <v>265</v>
      </c>
      <c r="B406" t="s">
        <v>7435</v>
      </c>
      <c r="C406" t="s">
        <v>7436</v>
      </c>
    </row>
    <row r="407" spans="1:3" x14ac:dyDescent="0.35">
      <c r="A407" t="s">
        <v>1065</v>
      </c>
      <c r="B407" t="s">
        <v>7437</v>
      </c>
      <c r="C407" t="s">
        <v>4631</v>
      </c>
    </row>
    <row r="408" spans="1:3" x14ac:dyDescent="0.35">
      <c r="A408" t="s">
        <v>1073</v>
      </c>
      <c r="B408" t="s">
        <v>7438</v>
      </c>
      <c r="C408" t="s">
        <v>5262</v>
      </c>
    </row>
    <row r="409" spans="1:3" x14ac:dyDescent="0.35">
      <c r="A409" t="s">
        <v>4258</v>
      </c>
      <c r="B409" t="s">
        <v>7439</v>
      </c>
      <c r="C409" t="s">
        <v>2786</v>
      </c>
    </row>
    <row r="410" spans="1:3" x14ac:dyDescent="0.35">
      <c r="A410" t="s">
        <v>1077</v>
      </c>
      <c r="B410" t="s">
        <v>7440</v>
      </c>
      <c r="C410" t="s">
        <v>7441</v>
      </c>
    </row>
    <row r="411" spans="1:3" x14ac:dyDescent="0.35">
      <c r="A411" t="s">
        <v>1081</v>
      </c>
      <c r="B411" t="s">
        <v>7442</v>
      </c>
      <c r="C411" t="s">
        <v>7443</v>
      </c>
    </row>
    <row r="412" spans="1:3" x14ac:dyDescent="0.35">
      <c r="A412" t="s">
        <v>7444</v>
      </c>
      <c r="B412" t="s">
        <v>7445</v>
      </c>
      <c r="C412" t="s">
        <v>2825</v>
      </c>
    </row>
    <row r="413" spans="1:3" x14ac:dyDescent="0.35">
      <c r="A413" t="s">
        <v>4269</v>
      </c>
      <c r="B413" t="s">
        <v>7446</v>
      </c>
      <c r="C413" t="s">
        <v>7447</v>
      </c>
    </row>
    <row r="414" spans="1:3" x14ac:dyDescent="0.35">
      <c r="A414" t="s">
        <v>1085</v>
      </c>
      <c r="B414" t="s">
        <v>7448</v>
      </c>
      <c r="C414" t="s">
        <v>7449</v>
      </c>
    </row>
    <row r="415" spans="1:3" x14ac:dyDescent="0.35">
      <c r="A415" t="s">
        <v>2764</v>
      </c>
      <c r="B415" t="s">
        <v>7450</v>
      </c>
      <c r="C415" t="s">
        <v>7451</v>
      </c>
    </row>
    <row r="416" spans="1:3" x14ac:dyDescent="0.35">
      <c r="A416" t="s">
        <v>7452</v>
      </c>
      <c r="B416" t="s">
        <v>7453</v>
      </c>
      <c r="C416" t="s">
        <v>7454</v>
      </c>
    </row>
    <row r="417" spans="1:3" x14ac:dyDescent="0.35">
      <c r="A417" t="s">
        <v>1089</v>
      </c>
      <c r="B417" t="s">
        <v>7455</v>
      </c>
      <c r="C417" t="s">
        <v>7456</v>
      </c>
    </row>
    <row r="418" spans="1:3" x14ac:dyDescent="0.35">
      <c r="A418" t="s">
        <v>1093</v>
      </c>
      <c r="B418" t="s">
        <v>7457</v>
      </c>
      <c r="C418" t="s">
        <v>7458</v>
      </c>
    </row>
    <row r="419" spans="1:3" x14ac:dyDescent="0.35">
      <c r="A419" t="s">
        <v>1101</v>
      </c>
      <c r="B419" t="s">
        <v>7459</v>
      </c>
      <c r="C419" t="s">
        <v>7460</v>
      </c>
    </row>
    <row r="420" spans="1:3" x14ac:dyDescent="0.35">
      <c r="A420" t="s">
        <v>1105</v>
      </c>
      <c r="B420" t="s">
        <v>7461</v>
      </c>
      <c r="C420" t="s">
        <v>7462</v>
      </c>
    </row>
    <row r="421" spans="1:3" x14ac:dyDescent="0.35">
      <c r="A421" t="s">
        <v>250</v>
      </c>
      <c r="B421" t="s">
        <v>7463</v>
      </c>
      <c r="C421" t="s">
        <v>7464</v>
      </c>
    </row>
    <row r="422" spans="1:3" x14ac:dyDescent="0.35">
      <c r="A422" t="s">
        <v>4305</v>
      </c>
      <c r="B422" t="s">
        <v>7465</v>
      </c>
      <c r="C422" t="s">
        <v>7466</v>
      </c>
    </row>
    <row r="423" spans="1:3" x14ac:dyDescent="0.35">
      <c r="A423" t="s">
        <v>258</v>
      </c>
      <c r="B423" t="s">
        <v>7467</v>
      </c>
      <c r="C423" t="s">
        <v>7468</v>
      </c>
    </row>
    <row r="424" spans="1:3" x14ac:dyDescent="0.35">
      <c r="A424" t="s">
        <v>4319</v>
      </c>
      <c r="B424" t="s">
        <v>7469</v>
      </c>
      <c r="C424" t="s">
        <v>7470</v>
      </c>
    </row>
    <row r="425" spans="1:3" x14ac:dyDescent="0.35">
      <c r="A425" t="s">
        <v>4327</v>
      </c>
      <c r="B425" t="s">
        <v>7471</v>
      </c>
      <c r="C425" t="s">
        <v>7472</v>
      </c>
    </row>
    <row r="426" spans="1:3" x14ac:dyDescent="0.35">
      <c r="A426" t="s">
        <v>4333</v>
      </c>
      <c r="B426" t="s">
        <v>7473</v>
      </c>
      <c r="C426" t="s">
        <v>7474</v>
      </c>
    </row>
    <row r="427" spans="1:3" x14ac:dyDescent="0.35">
      <c r="A427" t="s">
        <v>1113</v>
      </c>
      <c r="B427" t="s">
        <v>7475</v>
      </c>
      <c r="C427" t="s">
        <v>7476</v>
      </c>
    </row>
    <row r="428" spans="1:3" x14ac:dyDescent="0.35">
      <c r="A428" t="s">
        <v>7477</v>
      </c>
      <c r="B428" t="s">
        <v>7478</v>
      </c>
      <c r="C428" t="s">
        <v>726</v>
      </c>
    </row>
    <row r="429" spans="1:3" x14ac:dyDescent="0.35">
      <c r="A429" t="s">
        <v>1125</v>
      </c>
      <c r="B429" t="s">
        <v>7479</v>
      </c>
      <c r="C429" t="s">
        <v>7480</v>
      </c>
    </row>
    <row r="430" spans="1:3" x14ac:dyDescent="0.35">
      <c r="A430" t="s">
        <v>1129</v>
      </c>
      <c r="B430" t="s">
        <v>7481</v>
      </c>
      <c r="C430" t="s">
        <v>7482</v>
      </c>
    </row>
    <row r="431" spans="1:3" x14ac:dyDescent="0.35">
      <c r="A431" t="s">
        <v>1136</v>
      </c>
      <c r="B431" t="s">
        <v>7483</v>
      </c>
      <c r="C431" t="s">
        <v>7484</v>
      </c>
    </row>
    <row r="432" spans="1:3" x14ac:dyDescent="0.35">
      <c r="A432" t="s">
        <v>4357</v>
      </c>
      <c r="B432" t="s">
        <v>7485</v>
      </c>
      <c r="C432" t="s">
        <v>7486</v>
      </c>
    </row>
    <row r="433" spans="1:3" x14ac:dyDescent="0.35">
      <c r="A433" t="s">
        <v>7487</v>
      </c>
      <c r="B433" t="s">
        <v>7488</v>
      </c>
      <c r="C433" t="s">
        <v>7489</v>
      </c>
    </row>
    <row r="434" spans="1:3" x14ac:dyDescent="0.35">
      <c r="A434" t="s">
        <v>7490</v>
      </c>
      <c r="B434" t="s">
        <v>7491</v>
      </c>
      <c r="C434" t="s">
        <v>7492</v>
      </c>
    </row>
    <row r="435" spans="1:3" x14ac:dyDescent="0.35">
      <c r="A435" t="s">
        <v>1148</v>
      </c>
      <c r="B435" t="s">
        <v>7493</v>
      </c>
      <c r="C435" t="s">
        <v>7494</v>
      </c>
    </row>
    <row r="436" spans="1:3" x14ac:dyDescent="0.35">
      <c r="A436" t="s">
        <v>1152</v>
      </c>
      <c r="B436" t="s">
        <v>7495</v>
      </c>
      <c r="C436" t="s">
        <v>7496</v>
      </c>
    </row>
    <row r="437" spans="1:3" x14ac:dyDescent="0.35">
      <c r="A437" t="s">
        <v>1156</v>
      </c>
      <c r="B437" t="s">
        <v>7497</v>
      </c>
      <c r="C437" t="s">
        <v>7498</v>
      </c>
    </row>
    <row r="438" spans="1:3" x14ac:dyDescent="0.35">
      <c r="A438" t="s">
        <v>4382</v>
      </c>
      <c r="B438" t="s">
        <v>7499</v>
      </c>
      <c r="C438" t="s">
        <v>7500</v>
      </c>
    </row>
    <row r="439" spans="1:3" x14ac:dyDescent="0.35">
      <c r="A439" t="s">
        <v>4379</v>
      </c>
      <c r="B439" t="s">
        <v>7501</v>
      </c>
      <c r="C439" t="s">
        <v>2504</v>
      </c>
    </row>
    <row r="440" spans="1:3" x14ac:dyDescent="0.35">
      <c r="A440" t="s">
        <v>1164</v>
      </c>
      <c r="B440" t="s">
        <v>7502</v>
      </c>
      <c r="C440" t="s">
        <v>7503</v>
      </c>
    </row>
    <row r="441" spans="1:3" x14ac:dyDescent="0.35">
      <c r="A441" t="s">
        <v>4389</v>
      </c>
      <c r="B441" t="s">
        <v>7504</v>
      </c>
      <c r="C441" t="s">
        <v>7505</v>
      </c>
    </row>
    <row r="442" spans="1:3" x14ac:dyDescent="0.35">
      <c r="A442" t="s">
        <v>2788</v>
      </c>
      <c r="B442" t="s">
        <v>7506</v>
      </c>
      <c r="C442" t="s">
        <v>7507</v>
      </c>
    </row>
    <row r="443" spans="1:3" x14ac:dyDescent="0.35">
      <c r="A443" t="s">
        <v>7508</v>
      </c>
      <c r="B443" t="s">
        <v>7509</v>
      </c>
      <c r="C443" t="s">
        <v>7510</v>
      </c>
    </row>
    <row r="444" spans="1:3" x14ac:dyDescent="0.35">
      <c r="A444" t="s">
        <v>1168</v>
      </c>
      <c r="B444" t="s">
        <v>7511</v>
      </c>
      <c r="C444" t="s">
        <v>7512</v>
      </c>
    </row>
    <row r="445" spans="1:3" x14ac:dyDescent="0.35">
      <c r="A445" t="s">
        <v>7513</v>
      </c>
      <c r="B445" t="s">
        <v>7514</v>
      </c>
      <c r="C445" t="s">
        <v>3743</v>
      </c>
    </row>
    <row r="446" spans="1:3" x14ac:dyDescent="0.35">
      <c r="A446" t="s">
        <v>1172</v>
      </c>
      <c r="B446" t="s">
        <v>7515</v>
      </c>
      <c r="C446" t="s">
        <v>4440</v>
      </c>
    </row>
    <row r="447" spans="1:3" x14ac:dyDescent="0.35">
      <c r="A447" t="s">
        <v>1176</v>
      </c>
      <c r="B447" t="s">
        <v>7516</v>
      </c>
      <c r="C447" t="s">
        <v>7517</v>
      </c>
    </row>
    <row r="448" spans="1:3" x14ac:dyDescent="0.35">
      <c r="A448" t="s">
        <v>4411</v>
      </c>
      <c r="B448" t="s">
        <v>7518</v>
      </c>
      <c r="C448" t="s">
        <v>7519</v>
      </c>
    </row>
    <row r="449" spans="1:3" x14ac:dyDescent="0.35">
      <c r="A449" t="s">
        <v>271</v>
      </c>
      <c r="B449" t="s">
        <v>7520</v>
      </c>
      <c r="C449" t="s">
        <v>7521</v>
      </c>
    </row>
    <row r="450" spans="1:3" x14ac:dyDescent="0.35">
      <c r="A450" t="s">
        <v>1220</v>
      </c>
      <c r="B450" t="s">
        <v>7522</v>
      </c>
      <c r="C450" t="s">
        <v>7523</v>
      </c>
    </row>
    <row r="451" spans="1:3" x14ac:dyDescent="0.35">
      <c r="A451" t="s">
        <v>7524</v>
      </c>
      <c r="B451" t="s">
        <v>7525</v>
      </c>
      <c r="C451" t="s">
        <v>7526</v>
      </c>
    </row>
    <row r="452" spans="1:3" x14ac:dyDescent="0.35">
      <c r="A452" t="s">
        <v>5266</v>
      </c>
      <c r="B452" t="s">
        <v>7527</v>
      </c>
      <c r="C452" t="s">
        <v>7528</v>
      </c>
    </row>
    <row r="453" spans="1:3" x14ac:dyDescent="0.35">
      <c r="A453" t="s">
        <v>4419</v>
      </c>
      <c r="B453" t="s">
        <v>7529</v>
      </c>
      <c r="C453" t="s">
        <v>7530</v>
      </c>
    </row>
    <row r="454" spans="1:3" x14ac:dyDescent="0.35">
      <c r="A454" t="s">
        <v>7531</v>
      </c>
      <c r="B454" t="s">
        <v>7532</v>
      </c>
      <c r="C454" t="s">
        <v>6675</v>
      </c>
    </row>
    <row r="455" spans="1:3" x14ac:dyDescent="0.35">
      <c r="A455" t="s">
        <v>7533</v>
      </c>
      <c r="B455" t="s">
        <v>7534</v>
      </c>
      <c r="C455" t="s">
        <v>6348</v>
      </c>
    </row>
    <row r="456" spans="1:3" x14ac:dyDescent="0.35">
      <c r="A456" t="s">
        <v>4425</v>
      </c>
      <c r="B456" t="s">
        <v>7535</v>
      </c>
      <c r="C456" t="s">
        <v>4756</v>
      </c>
    </row>
    <row r="457" spans="1:3" x14ac:dyDescent="0.35">
      <c r="A457" t="s">
        <v>1191</v>
      </c>
      <c r="B457" t="s">
        <v>7536</v>
      </c>
      <c r="C457" t="s">
        <v>7537</v>
      </c>
    </row>
    <row r="458" spans="1:3" x14ac:dyDescent="0.35">
      <c r="A458" t="s">
        <v>4433</v>
      </c>
      <c r="B458" t="s">
        <v>7538</v>
      </c>
      <c r="C458" t="s">
        <v>7539</v>
      </c>
    </row>
    <row r="459" spans="1:3" x14ac:dyDescent="0.35">
      <c r="A459" t="s">
        <v>4438</v>
      </c>
      <c r="B459" t="s">
        <v>7540</v>
      </c>
      <c r="C459" t="s">
        <v>7541</v>
      </c>
    </row>
    <row r="460" spans="1:3" x14ac:dyDescent="0.35">
      <c r="A460" t="s">
        <v>1187</v>
      </c>
      <c r="B460" t="s">
        <v>7542</v>
      </c>
      <c r="C460" t="s">
        <v>7543</v>
      </c>
    </row>
    <row r="461" spans="1:3" x14ac:dyDescent="0.35">
      <c r="A461" t="s">
        <v>4443</v>
      </c>
      <c r="B461" t="s">
        <v>7544</v>
      </c>
      <c r="C461" t="s">
        <v>7545</v>
      </c>
    </row>
    <row r="462" spans="1:3" x14ac:dyDescent="0.35">
      <c r="A462" t="s">
        <v>1200</v>
      </c>
      <c r="B462" t="s">
        <v>7546</v>
      </c>
      <c r="C462" t="s">
        <v>7547</v>
      </c>
    </row>
    <row r="463" spans="1:3" x14ac:dyDescent="0.35">
      <c r="A463" t="s">
        <v>4446</v>
      </c>
      <c r="B463" t="s">
        <v>7548</v>
      </c>
      <c r="C463" t="s">
        <v>2729</v>
      </c>
    </row>
    <row r="464" spans="1:3" x14ac:dyDescent="0.35">
      <c r="A464" t="s">
        <v>4455</v>
      </c>
      <c r="B464" t="s">
        <v>7549</v>
      </c>
      <c r="C464" t="s">
        <v>7550</v>
      </c>
    </row>
    <row r="465" spans="1:3" x14ac:dyDescent="0.35">
      <c r="A465" t="s">
        <v>7551</v>
      </c>
      <c r="B465" t="s">
        <v>7552</v>
      </c>
      <c r="C465" t="s">
        <v>7553</v>
      </c>
    </row>
    <row r="466" spans="1:3" x14ac:dyDescent="0.35">
      <c r="A466" t="s">
        <v>7554</v>
      </c>
      <c r="B466" t="s">
        <v>7555</v>
      </c>
      <c r="C466" t="s">
        <v>7556</v>
      </c>
    </row>
    <row r="467" spans="1:3" x14ac:dyDescent="0.35">
      <c r="A467" t="s">
        <v>1205</v>
      </c>
      <c r="B467" t="s">
        <v>7557</v>
      </c>
      <c r="C467" t="s">
        <v>7558</v>
      </c>
    </row>
    <row r="468" spans="1:3" x14ac:dyDescent="0.35">
      <c r="A468" t="s">
        <v>7559</v>
      </c>
      <c r="B468" t="s">
        <v>7560</v>
      </c>
      <c r="C468" t="s">
        <v>5640</v>
      </c>
    </row>
    <row r="469" spans="1:3" x14ac:dyDescent="0.35">
      <c r="A469" t="s">
        <v>4476</v>
      </c>
      <c r="B469" t="s">
        <v>7561</v>
      </c>
      <c r="C469" t="s">
        <v>7562</v>
      </c>
    </row>
    <row r="470" spans="1:3" x14ac:dyDescent="0.35">
      <c r="A470" t="s">
        <v>7563</v>
      </c>
      <c r="B470" t="s">
        <v>7564</v>
      </c>
      <c r="C470" t="s">
        <v>7565</v>
      </c>
    </row>
    <row r="471" spans="1:3" x14ac:dyDescent="0.35">
      <c r="A471" t="s">
        <v>4490</v>
      </c>
      <c r="B471" t="s">
        <v>7566</v>
      </c>
      <c r="C471" t="s">
        <v>7567</v>
      </c>
    </row>
    <row r="472" spans="1:3" x14ac:dyDescent="0.35">
      <c r="A472" t="s">
        <v>4492</v>
      </c>
      <c r="B472" t="s">
        <v>7568</v>
      </c>
      <c r="C472" t="s">
        <v>7569</v>
      </c>
    </row>
    <row r="473" spans="1:3" x14ac:dyDescent="0.35">
      <c r="A473" t="s">
        <v>4497</v>
      </c>
      <c r="B473" t="s">
        <v>7570</v>
      </c>
      <c r="C473" t="s">
        <v>7571</v>
      </c>
    </row>
    <row r="474" spans="1:3" x14ac:dyDescent="0.35">
      <c r="A474" t="s">
        <v>7572</v>
      </c>
      <c r="B474" t="s">
        <v>7573</v>
      </c>
      <c r="C474" t="s">
        <v>2901</v>
      </c>
    </row>
    <row r="475" spans="1:3" x14ac:dyDescent="0.35">
      <c r="A475" t="s">
        <v>4503</v>
      </c>
      <c r="B475" t="s">
        <v>7574</v>
      </c>
      <c r="C475" t="s">
        <v>7575</v>
      </c>
    </row>
    <row r="476" spans="1:3" x14ac:dyDescent="0.35">
      <c r="A476" t="s">
        <v>7576</v>
      </c>
      <c r="B476" t="s">
        <v>7577</v>
      </c>
      <c r="C476" t="s">
        <v>7578</v>
      </c>
    </row>
    <row r="477" spans="1:3" x14ac:dyDescent="0.35">
      <c r="A477" t="s">
        <v>1224</v>
      </c>
      <c r="B477" t="s">
        <v>7579</v>
      </c>
      <c r="C477" t="s">
        <v>7580</v>
      </c>
    </row>
    <row r="478" spans="1:3" x14ac:dyDescent="0.35">
      <c r="A478" t="s">
        <v>7581</v>
      </c>
      <c r="B478" t="s">
        <v>7582</v>
      </c>
      <c r="C478" t="s">
        <v>3265</v>
      </c>
    </row>
    <row r="479" spans="1:3" x14ac:dyDescent="0.35">
      <c r="A479" t="s">
        <v>277</v>
      </c>
      <c r="B479" t="s">
        <v>7583</v>
      </c>
      <c r="C479" t="s">
        <v>7584</v>
      </c>
    </row>
    <row r="480" spans="1:3" x14ac:dyDescent="0.35">
      <c r="A480" t="s">
        <v>1228</v>
      </c>
      <c r="B480" t="s">
        <v>7585</v>
      </c>
      <c r="C480" t="s">
        <v>7586</v>
      </c>
    </row>
    <row r="481" spans="1:3" x14ac:dyDescent="0.35">
      <c r="A481" t="s">
        <v>1235</v>
      </c>
      <c r="B481" t="s">
        <v>7587</v>
      </c>
      <c r="C481" t="s">
        <v>7588</v>
      </c>
    </row>
    <row r="482" spans="1:3" x14ac:dyDescent="0.35">
      <c r="A482" t="s">
        <v>4522</v>
      </c>
      <c r="B482" t="s">
        <v>7589</v>
      </c>
      <c r="C482" t="s">
        <v>7590</v>
      </c>
    </row>
    <row r="483" spans="1:3" x14ac:dyDescent="0.35">
      <c r="A483" t="s">
        <v>4528</v>
      </c>
      <c r="B483" t="s">
        <v>7591</v>
      </c>
      <c r="C483" t="s">
        <v>7592</v>
      </c>
    </row>
    <row r="484" spans="1:3" x14ac:dyDescent="0.35">
      <c r="A484" t="s">
        <v>4528</v>
      </c>
      <c r="B484" t="s">
        <v>7593</v>
      </c>
      <c r="C484" t="s">
        <v>7594</v>
      </c>
    </row>
    <row r="485" spans="1:3" x14ac:dyDescent="0.35">
      <c r="A485" t="s">
        <v>1239</v>
      </c>
      <c r="B485" t="s">
        <v>7595</v>
      </c>
      <c r="C485" t="s">
        <v>7596</v>
      </c>
    </row>
    <row r="486" spans="1:3" x14ac:dyDescent="0.35">
      <c r="A486" t="s">
        <v>7597</v>
      </c>
      <c r="B486" t="s">
        <v>7598</v>
      </c>
      <c r="C486" t="s">
        <v>4568</v>
      </c>
    </row>
    <row r="487" spans="1:3" x14ac:dyDescent="0.35">
      <c r="A487" t="s">
        <v>4559</v>
      </c>
      <c r="B487" t="s">
        <v>7599</v>
      </c>
      <c r="C487" t="s">
        <v>7600</v>
      </c>
    </row>
    <row r="488" spans="1:3" x14ac:dyDescent="0.35">
      <c r="A488" t="s">
        <v>7601</v>
      </c>
      <c r="B488" t="s">
        <v>7602</v>
      </c>
      <c r="C488" t="s">
        <v>7603</v>
      </c>
    </row>
    <row r="489" spans="1:3" x14ac:dyDescent="0.35">
      <c r="A489" t="s">
        <v>7604</v>
      </c>
      <c r="B489" t="s">
        <v>7605</v>
      </c>
      <c r="C489" t="s">
        <v>7606</v>
      </c>
    </row>
    <row r="490" spans="1:3" x14ac:dyDescent="0.35">
      <c r="A490" t="s">
        <v>1279</v>
      </c>
      <c r="B490" t="s">
        <v>7607</v>
      </c>
      <c r="C490" t="s">
        <v>7608</v>
      </c>
    </row>
    <row r="491" spans="1:3" x14ac:dyDescent="0.35">
      <c r="A491" t="s">
        <v>1312</v>
      </c>
      <c r="B491" t="s">
        <v>7609</v>
      </c>
      <c r="C491" t="s">
        <v>6917</v>
      </c>
    </row>
    <row r="492" spans="1:3" x14ac:dyDescent="0.35">
      <c r="A492" t="s">
        <v>7610</v>
      </c>
      <c r="B492" t="s">
        <v>7611</v>
      </c>
      <c r="C492" t="s">
        <v>2652</v>
      </c>
    </row>
    <row r="493" spans="1:3" x14ac:dyDescent="0.35">
      <c r="A493" t="s">
        <v>1255</v>
      </c>
      <c r="B493" t="s">
        <v>7612</v>
      </c>
      <c r="C493" t="s">
        <v>7613</v>
      </c>
    </row>
    <row r="494" spans="1:3" x14ac:dyDescent="0.35">
      <c r="A494" t="s">
        <v>7614</v>
      </c>
      <c r="B494" t="s">
        <v>7615</v>
      </c>
      <c r="C494" t="s">
        <v>7616</v>
      </c>
    </row>
    <row r="495" spans="1:3" x14ac:dyDescent="0.35">
      <c r="A495" t="s">
        <v>1263</v>
      </c>
      <c r="B495" t="s">
        <v>7617</v>
      </c>
      <c r="C495" t="s">
        <v>7618</v>
      </c>
    </row>
    <row r="496" spans="1:3" x14ac:dyDescent="0.35">
      <c r="A496" t="s">
        <v>1267</v>
      </c>
      <c r="B496" t="s">
        <v>7619</v>
      </c>
      <c r="C496" t="s">
        <v>7620</v>
      </c>
    </row>
    <row r="497" spans="1:3" x14ac:dyDescent="0.35">
      <c r="A497" t="s">
        <v>4585</v>
      </c>
      <c r="B497" t="s">
        <v>7621</v>
      </c>
      <c r="C497" t="s">
        <v>7622</v>
      </c>
    </row>
    <row r="498" spans="1:3" x14ac:dyDescent="0.35">
      <c r="A498" t="s">
        <v>1275</v>
      </c>
      <c r="B498" t="s">
        <v>7623</v>
      </c>
      <c r="C498" t="s">
        <v>4178</v>
      </c>
    </row>
    <row r="499" spans="1:3" x14ac:dyDescent="0.35">
      <c r="A499" t="s">
        <v>4591</v>
      </c>
      <c r="B499" t="s">
        <v>7624</v>
      </c>
      <c r="C499" t="s">
        <v>7625</v>
      </c>
    </row>
    <row r="500" spans="1:3" x14ac:dyDescent="0.35">
      <c r="A500" t="s">
        <v>1288</v>
      </c>
      <c r="B500" t="s">
        <v>7626</v>
      </c>
      <c r="C500" t="s">
        <v>7627</v>
      </c>
    </row>
    <row r="501" spans="1:3" x14ac:dyDescent="0.35">
      <c r="A501" t="s">
        <v>1284</v>
      </c>
      <c r="B501" t="s">
        <v>7628</v>
      </c>
      <c r="C501" t="s">
        <v>7629</v>
      </c>
    </row>
    <row r="502" spans="1:3" x14ac:dyDescent="0.35">
      <c r="A502" t="s">
        <v>7630</v>
      </c>
      <c r="B502" t="s">
        <v>7631</v>
      </c>
      <c r="C502" t="s">
        <v>7632</v>
      </c>
    </row>
    <row r="503" spans="1:3" x14ac:dyDescent="0.35">
      <c r="A503" t="s">
        <v>2851</v>
      </c>
      <c r="B503" t="s">
        <v>7633</v>
      </c>
      <c r="C503" t="s">
        <v>7634</v>
      </c>
    </row>
    <row r="504" spans="1:3" x14ac:dyDescent="0.35">
      <c r="A504" t="s">
        <v>1292</v>
      </c>
      <c r="B504" t="s">
        <v>7635</v>
      </c>
      <c r="C504" t="s">
        <v>7636</v>
      </c>
    </row>
    <row r="505" spans="1:3" x14ac:dyDescent="0.35">
      <c r="A505" t="s">
        <v>4632</v>
      </c>
      <c r="B505" t="s">
        <v>7637</v>
      </c>
      <c r="C505" t="s">
        <v>7638</v>
      </c>
    </row>
    <row r="506" spans="1:3" x14ac:dyDescent="0.35">
      <c r="A506" t="s">
        <v>7639</v>
      </c>
      <c r="B506" t="s">
        <v>7640</v>
      </c>
      <c r="C506" t="s">
        <v>7641</v>
      </c>
    </row>
    <row r="507" spans="1:3" x14ac:dyDescent="0.35">
      <c r="A507" t="s">
        <v>4635</v>
      </c>
      <c r="B507" t="s">
        <v>7642</v>
      </c>
      <c r="C507" t="s">
        <v>7643</v>
      </c>
    </row>
    <row r="508" spans="1:3" x14ac:dyDescent="0.35">
      <c r="A508" t="s">
        <v>1300</v>
      </c>
      <c r="B508" t="s">
        <v>7644</v>
      </c>
      <c r="C508" t="s">
        <v>7645</v>
      </c>
    </row>
    <row r="509" spans="1:3" x14ac:dyDescent="0.35">
      <c r="A509" t="s">
        <v>7646</v>
      </c>
      <c r="B509" t="s">
        <v>7647</v>
      </c>
      <c r="C509" t="s">
        <v>7648</v>
      </c>
    </row>
    <row r="510" spans="1:3" x14ac:dyDescent="0.35">
      <c r="A510" t="s">
        <v>4652</v>
      </c>
      <c r="B510" t="s">
        <v>7649</v>
      </c>
      <c r="C510" t="s">
        <v>7650</v>
      </c>
    </row>
    <row r="511" spans="1:3" x14ac:dyDescent="0.35">
      <c r="A511" t="s">
        <v>7651</v>
      </c>
      <c r="B511" t="s">
        <v>7652</v>
      </c>
      <c r="C511" t="s">
        <v>3724</v>
      </c>
    </row>
    <row r="512" spans="1:3" x14ac:dyDescent="0.35">
      <c r="A512" t="s">
        <v>7653</v>
      </c>
      <c r="B512" t="s">
        <v>7654</v>
      </c>
      <c r="C512" t="s">
        <v>7655</v>
      </c>
    </row>
    <row r="513" spans="1:3" x14ac:dyDescent="0.35">
      <c r="A513" t="s">
        <v>7656</v>
      </c>
      <c r="B513" t="s">
        <v>7657</v>
      </c>
      <c r="C513" t="s">
        <v>7658</v>
      </c>
    </row>
    <row r="514" spans="1:3" x14ac:dyDescent="0.35">
      <c r="A514" t="s">
        <v>4673</v>
      </c>
      <c r="B514" t="s">
        <v>7659</v>
      </c>
      <c r="C514" t="s">
        <v>3108</v>
      </c>
    </row>
    <row r="515" spans="1:3" x14ac:dyDescent="0.35">
      <c r="A515" t="s">
        <v>7660</v>
      </c>
      <c r="B515" t="s">
        <v>7661</v>
      </c>
      <c r="C515" t="s">
        <v>7662</v>
      </c>
    </row>
    <row r="516" spans="1:3" x14ac:dyDescent="0.35">
      <c r="A516" t="s">
        <v>4681</v>
      </c>
      <c r="B516" t="s">
        <v>7663</v>
      </c>
      <c r="C516" t="s">
        <v>7664</v>
      </c>
    </row>
    <row r="517" spans="1:3" x14ac:dyDescent="0.35">
      <c r="A517" t="s">
        <v>4678</v>
      </c>
      <c r="B517" t="s">
        <v>7665</v>
      </c>
      <c r="C517" t="s">
        <v>7666</v>
      </c>
    </row>
    <row r="518" spans="1:3" x14ac:dyDescent="0.35">
      <c r="A518" t="s">
        <v>7667</v>
      </c>
      <c r="B518" t="s">
        <v>7668</v>
      </c>
      <c r="C518" t="s">
        <v>2825</v>
      </c>
    </row>
    <row r="519" spans="1:3" x14ac:dyDescent="0.35">
      <c r="A519" t="s">
        <v>4729</v>
      </c>
      <c r="B519" t="s">
        <v>7669</v>
      </c>
      <c r="C519" t="s">
        <v>7670</v>
      </c>
    </row>
    <row r="520" spans="1:3" x14ac:dyDescent="0.35">
      <c r="A520" t="s">
        <v>1345</v>
      </c>
      <c r="B520" t="s">
        <v>7671</v>
      </c>
      <c r="C520" t="s">
        <v>7672</v>
      </c>
    </row>
    <row r="521" spans="1:3" x14ac:dyDescent="0.35">
      <c r="A521" t="s">
        <v>1385</v>
      </c>
      <c r="B521" t="s">
        <v>7673</v>
      </c>
      <c r="C521" t="s">
        <v>7674</v>
      </c>
    </row>
    <row r="522" spans="1:3" x14ac:dyDescent="0.35">
      <c r="A522" t="s">
        <v>286</v>
      </c>
      <c r="B522" t="s">
        <v>7675</v>
      </c>
      <c r="C522" t="s">
        <v>7676</v>
      </c>
    </row>
    <row r="523" spans="1:3" x14ac:dyDescent="0.35">
      <c r="A523" t="s">
        <v>1333</v>
      </c>
      <c r="B523" t="s">
        <v>7677</v>
      </c>
      <c r="C523" t="s">
        <v>7678</v>
      </c>
    </row>
    <row r="524" spans="1:3" x14ac:dyDescent="0.35">
      <c r="A524" t="s">
        <v>7679</v>
      </c>
      <c r="B524" t="s">
        <v>7680</v>
      </c>
      <c r="C524" t="s">
        <v>7681</v>
      </c>
    </row>
    <row r="525" spans="1:3" x14ac:dyDescent="0.35">
      <c r="A525" t="s">
        <v>1337</v>
      </c>
      <c r="B525" t="s">
        <v>7682</v>
      </c>
      <c r="C525" t="s">
        <v>7683</v>
      </c>
    </row>
    <row r="526" spans="1:3" x14ac:dyDescent="0.35">
      <c r="A526" t="s">
        <v>4705</v>
      </c>
      <c r="B526" t="s">
        <v>7684</v>
      </c>
      <c r="C526" t="s">
        <v>7685</v>
      </c>
    </row>
    <row r="527" spans="1:3" x14ac:dyDescent="0.35">
      <c r="A527" t="s">
        <v>7686</v>
      </c>
      <c r="B527" t="s">
        <v>7687</v>
      </c>
      <c r="C527" t="s">
        <v>7688</v>
      </c>
    </row>
    <row r="528" spans="1:3" x14ac:dyDescent="0.35">
      <c r="A528" t="s">
        <v>7689</v>
      </c>
      <c r="B528" t="s">
        <v>7690</v>
      </c>
      <c r="C528" t="s">
        <v>2844</v>
      </c>
    </row>
    <row r="529" spans="1:3" x14ac:dyDescent="0.35">
      <c r="A529" t="s">
        <v>7691</v>
      </c>
      <c r="B529" t="s">
        <v>7692</v>
      </c>
      <c r="C529" t="s">
        <v>7693</v>
      </c>
    </row>
    <row r="530" spans="1:3" x14ac:dyDescent="0.35">
      <c r="A530" t="s">
        <v>1349</v>
      </c>
      <c r="B530" t="s">
        <v>7694</v>
      </c>
      <c r="C530" t="s">
        <v>7695</v>
      </c>
    </row>
    <row r="531" spans="1:3" x14ac:dyDescent="0.35">
      <c r="A531" t="s">
        <v>1353</v>
      </c>
      <c r="B531" t="s">
        <v>7696</v>
      </c>
      <c r="C531" t="s">
        <v>7697</v>
      </c>
    </row>
    <row r="532" spans="1:3" x14ac:dyDescent="0.35">
      <c r="A532" t="s">
        <v>1353</v>
      </c>
      <c r="B532" t="s">
        <v>7698</v>
      </c>
      <c r="C532" t="s">
        <v>7699</v>
      </c>
    </row>
    <row r="533" spans="1:3" x14ac:dyDescent="0.35">
      <c r="A533" t="s">
        <v>2884</v>
      </c>
      <c r="B533" t="s">
        <v>7700</v>
      </c>
      <c r="C533" t="s">
        <v>7701</v>
      </c>
    </row>
    <row r="534" spans="1:3" x14ac:dyDescent="0.35">
      <c r="A534" t="s">
        <v>7702</v>
      </c>
      <c r="B534" t="s">
        <v>7703</v>
      </c>
      <c r="C534" t="s">
        <v>6701</v>
      </c>
    </row>
    <row r="535" spans="1:3" x14ac:dyDescent="0.35">
      <c r="A535" t="s">
        <v>4726</v>
      </c>
      <c r="B535" t="s">
        <v>7704</v>
      </c>
      <c r="C535" t="s">
        <v>7705</v>
      </c>
    </row>
    <row r="536" spans="1:3" x14ac:dyDescent="0.35">
      <c r="A536" t="s">
        <v>7706</v>
      </c>
      <c r="B536" t="s">
        <v>4283</v>
      </c>
      <c r="C536" t="s">
        <v>7707</v>
      </c>
    </row>
    <row r="537" spans="1:3" x14ac:dyDescent="0.35">
      <c r="A537" t="s">
        <v>290</v>
      </c>
      <c r="B537" t="s">
        <v>7708</v>
      </c>
      <c r="C537" t="s">
        <v>7709</v>
      </c>
    </row>
    <row r="538" spans="1:3" x14ac:dyDescent="0.35">
      <c r="A538" t="s">
        <v>1369</v>
      </c>
      <c r="B538" t="s">
        <v>6504</v>
      </c>
      <c r="C538" t="s">
        <v>3283</v>
      </c>
    </row>
    <row r="539" spans="1:3" x14ac:dyDescent="0.35">
      <c r="A539" t="s">
        <v>7710</v>
      </c>
      <c r="B539" t="s">
        <v>7711</v>
      </c>
      <c r="C539" t="s">
        <v>7712</v>
      </c>
    </row>
    <row r="540" spans="1:3" x14ac:dyDescent="0.35">
      <c r="A540" t="s">
        <v>4735</v>
      </c>
      <c r="B540" t="s">
        <v>7713</v>
      </c>
      <c r="C540" t="s">
        <v>4091</v>
      </c>
    </row>
    <row r="541" spans="1:3" x14ac:dyDescent="0.35">
      <c r="A541" t="s">
        <v>7714</v>
      </c>
      <c r="B541" t="s">
        <v>7715</v>
      </c>
      <c r="C541" t="s">
        <v>7716</v>
      </c>
    </row>
    <row r="542" spans="1:3" x14ac:dyDescent="0.35">
      <c r="A542" t="s">
        <v>1373</v>
      </c>
      <c r="B542" t="s">
        <v>7717</v>
      </c>
      <c r="C542" t="s">
        <v>7718</v>
      </c>
    </row>
    <row r="543" spans="1:3" x14ac:dyDescent="0.35">
      <c r="A543" t="s">
        <v>4745</v>
      </c>
      <c r="B543" t="s">
        <v>7719</v>
      </c>
      <c r="C543" t="s">
        <v>7720</v>
      </c>
    </row>
    <row r="544" spans="1:3" x14ac:dyDescent="0.35">
      <c r="A544" t="s">
        <v>7721</v>
      </c>
      <c r="B544" t="s">
        <v>7722</v>
      </c>
      <c r="C544" t="s">
        <v>7723</v>
      </c>
    </row>
    <row r="545" spans="1:3" x14ac:dyDescent="0.35">
      <c r="A545" t="s">
        <v>1377</v>
      </c>
      <c r="B545" t="s">
        <v>7724</v>
      </c>
      <c r="C545" t="s">
        <v>6390</v>
      </c>
    </row>
    <row r="546" spans="1:3" x14ac:dyDescent="0.35">
      <c r="A546" t="s">
        <v>7725</v>
      </c>
      <c r="B546" t="s">
        <v>7726</v>
      </c>
      <c r="C546" t="s">
        <v>7727</v>
      </c>
    </row>
    <row r="547" spans="1:3" x14ac:dyDescent="0.35">
      <c r="A547" t="s">
        <v>1381</v>
      </c>
      <c r="B547" t="s">
        <v>7728</v>
      </c>
      <c r="C547" t="s">
        <v>7729</v>
      </c>
    </row>
    <row r="548" spans="1:3" x14ac:dyDescent="0.35">
      <c r="A548" t="s">
        <v>7730</v>
      </c>
      <c r="B548" t="s">
        <v>7731</v>
      </c>
      <c r="C548" t="s">
        <v>7732</v>
      </c>
    </row>
    <row r="549" spans="1:3" x14ac:dyDescent="0.35">
      <c r="A549" t="s">
        <v>1316</v>
      </c>
      <c r="B549" t="s">
        <v>7733</v>
      </c>
      <c r="C549" t="s">
        <v>7734</v>
      </c>
    </row>
    <row r="550" spans="1:3" x14ac:dyDescent="0.35">
      <c r="A550" t="s">
        <v>4767</v>
      </c>
      <c r="B550" t="s">
        <v>7735</v>
      </c>
      <c r="C550" t="s">
        <v>7736</v>
      </c>
    </row>
    <row r="551" spans="1:3" x14ac:dyDescent="0.35">
      <c r="A551" t="s">
        <v>1389</v>
      </c>
      <c r="B551" t="s">
        <v>7737</v>
      </c>
      <c r="C551" t="s">
        <v>7738</v>
      </c>
    </row>
    <row r="552" spans="1:3" x14ac:dyDescent="0.35">
      <c r="A552" t="s">
        <v>1393</v>
      </c>
      <c r="B552" t="s">
        <v>7739</v>
      </c>
      <c r="C552" t="s">
        <v>7740</v>
      </c>
    </row>
    <row r="553" spans="1:3" x14ac:dyDescent="0.35">
      <c r="A553" t="s">
        <v>4770</v>
      </c>
      <c r="B553" t="s">
        <v>7741</v>
      </c>
      <c r="C553" t="s">
        <v>7742</v>
      </c>
    </row>
    <row r="554" spans="1:3" x14ac:dyDescent="0.35">
      <c r="A554" t="s">
        <v>1397</v>
      </c>
      <c r="B554" t="s">
        <v>7743</v>
      </c>
      <c r="C554" t="s">
        <v>7744</v>
      </c>
    </row>
    <row r="555" spans="1:3" x14ac:dyDescent="0.35">
      <c r="A555" t="s">
        <v>1401</v>
      </c>
      <c r="B555" t="s">
        <v>7745</v>
      </c>
      <c r="C555" t="s">
        <v>7746</v>
      </c>
    </row>
    <row r="556" spans="1:3" x14ac:dyDescent="0.35">
      <c r="A556" t="s">
        <v>7747</v>
      </c>
      <c r="B556" t="s">
        <v>7748</v>
      </c>
      <c r="C556" t="s">
        <v>2795</v>
      </c>
    </row>
    <row r="557" spans="1:3" x14ac:dyDescent="0.35">
      <c r="A557" t="s">
        <v>4780</v>
      </c>
      <c r="B557" t="s">
        <v>7749</v>
      </c>
      <c r="C557" t="s">
        <v>7750</v>
      </c>
    </row>
    <row r="558" spans="1:3" x14ac:dyDescent="0.35">
      <c r="A558" t="s">
        <v>7751</v>
      </c>
      <c r="B558" t="s">
        <v>7752</v>
      </c>
      <c r="C558" t="s">
        <v>3729</v>
      </c>
    </row>
    <row r="559" spans="1:3" x14ac:dyDescent="0.35">
      <c r="A559" t="s">
        <v>7753</v>
      </c>
      <c r="B559" t="s">
        <v>7754</v>
      </c>
      <c r="C559" t="s">
        <v>7755</v>
      </c>
    </row>
    <row r="560" spans="1:3" x14ac:dyDescent="0.35">
      <c r="A560" t="s">
        <v>7756</v>
      </c>
      <c r="B560" t="s">
        <v>7757</v>
      </c>
      <c r="C560" t="s">
        <v>7758</v>
      </c>
    </row>
    <row r="561" spans="1:3" x14ac:dyDescent="0.35">
      <c r="A561" t="s">
        <v>7759</v>
      </c>
      <c r="B561" t="s">
        <v>7760</v>
      </c>
      <c r="C561" t="s">
        <v>5834</v>
      </c>
    </row>
    <row r="562" spans="1:3" x14ac:dyDescent="0.35">
      <c r="A562" t="s">
        <v>7761</v>
      </c>
      <c r="B562" t="s">
        <v>7762</v>
      </c>
      <c r="C562" t="s">
        <v>7763</v>
      </c>
    </row>
    <row r="563" spans="1:3" x14ac:dyDescent="0.35">
      <c r="A563" t="s">
        <v>1409</v>
      </c>
      <c r="B563" t="s">
        <v>7764</v>
      </c>
      <c r="C563" t="s">
        <v>7765</v>
      </c>
    </row>
    <row r="564" spans="1:3" x14ac:dyDescent="0.35">
      <c r="A564" t="s">
        <v>4791</v>
      </c>
      <c r="B564" t="s">
        <v>7766</v>
      </c>
      <c r="C564" t="s">
        <v>7767</v>
      </c>
    </row>
    <row r="565" spans="1:3" x14ac:dyDescent="0.35">
      <c r="A565" t="s">
        <v>7768</v>
      </c>
      <c r="B565" t="s">
        <v>7769</v>
      </c>
      <c r="C565" t="s">
        <v>7770</v>
      </c>
    </row>
    <row r="566" spans="1:3" x14ac:dyDescent="0.35">
      <c r="A566" t="s">
        <v>1413</v>
      </c>
      <c r="B566" t="s">
        <v>7771</v>
      </c>
      <c r="C566" t="s">
        <v>7772</v>
      </c>
    </row>
    <row r="567" spans="1:3" x14ac:dyDescent="0.35">
      <c r="A567" t="s">
        <v>292</v>
      </c>
      <c r="B567" t="s">
        <v>7773</v>
      </c>
      <c r="C567" t="s">
        <v>7774</v>
      </c>
    </row>
    <row r="568" spans="1:3" x14ac:dyDescent="0.35">
      <c r="A568" t="s">
        <v>1420</v>
      </c>
      <c r="B568" t="s">
        <v>7775</v>
      </c>
      <c r="C568" t="s">
        <v>7776</v>
      </c>
    </row>
    <row r="569" spans="1:3" x14ac:dyDescent="0.35">
      <c r="A569" t="s">
        <v>1424</v>
      </c>
      <c r="B569" t="s">
        <v>7777</v>
      </c>
      <c r="C569" t="s">
        <v>7778</v>
      </c>
    </row>
    <row r="570" spans="1:3" x14ac:dyDescent="0.35">
      <c r="A570" t="s">
        <v>4804</v>
      </c>
      <c r="B570" t="s">
        <v>7779</v>
      </c>
      <c r="C570" t="s">
        <v>7780</v>
      </c>
    </row>
    <row r="571" spans="1:3" x14ac:dyDescent="0.35">
      <c r="A571" t="s">
        <v>4810</v>
      </c>
      <c r="B571" t="s">
        <v>3497</v>
      </c>
      <c r="C571" t="s">
        <v>3265</v>
      </c>
    </row>
    <row r="572" spans="1:3" x14ac:dyDescent="0.35">
      <c r="A572" t="s">
        <v>7781</v>
      </c>
      <c r="B572" t="s">
        <v>7782</v>
      </c>
      <c r="C572" t="s">
        <v>7783</v>
      </c>
    </row>
    <row r="573" spans="1:3" x14ac:dyDescent="0.35">
      <c r="A573" t="s">
        <v>4811</v>
      </c>
      <c r="B573" t="s">
        <v>7784</v>
      </c>
      <c r="C573" t="s">
        <v>3283</v>
      </c>
    </row>
    <row r="574" spans="1:3" x14ac:dyDescent="0.35">
      <c r="A574" t="s">
        <v>7785</v>
      </c>
      <c r="B574" t="s">
        <v>7786</v>
      </c>
      <c r="C574" t="s">
        <v>7787</v>
      </c>
    </row>
    <row r="575" spans="1:3" x14ac:dyDescent="0.35">
      <c r="A575" t="s">
        <v>7788</v>
      </c>
      <c r="B575" t="s">
        <v>7789</v>
      </c>
      <c r="C575" t="s">
        <v>7790</v>
      </c>
    </row>
    <row r="576" spans="1:3" x14ac:dyDescent="0.35">
      <c r="A576" t="s">
        <v>7791</v>
      </c>
      <c r="B576" t="s">
        <v>7792</v>
      </c>
      <c r="C576" t="s">
        <v>7113</v>
      </c>
    </row>
    <row r="577" spans="1:3" x14ac:dyDescent="0.35">
      <c r="A577" t="s">
        <v>7793</v>
      </c>
      <c r="B577" t="s">
        <v>7794</v>
      </c>
      <c r="C577" t="s">
        <v>4742</v>
      </c>
    </row>
    <row r="578" spans="1:3" x14ac:dyDescent="0.35">
      <c r="A578" t="s">
        <v>1436</v>
      </c>
      <c r="B578" t="s">
        <v>7795</v>
      </c>
      <c r="C578" t="s">
        <v>7796</v>
      </c>
    </row>
    <row r="579" spans="1:3" x14ac:dyDescent="0.35">
      <c r="A579" t="s">
        <v>7797</v>
      </c>
      <c r="B579" t="s">
        <v>7798</v>
      </c>
      <c r="C579" t="s">
        <v>7799</v>
      </c>
    </row>
    <row r="580" spans="1:3" x14ac:dyDescent="0.35">
      <c r="A580" t="s">
        <v>4824</v>
      </c>
      <c r="B580" t="s">
        <v>7800</v>
      </c>
      <c r="C580" t="s">
        <v>7801</v>
      </c>
    </row>
    <row r="581" spans="1:3" x14ac:dyDescent="0.35">
      <c r="A581" t="s">
        <v>4827</v>
      </c>
      <c r="B581" t="s">
        <v>7802</v>
      </c>
      <c r="C581" t="s">
        <v>7803</v>
      </c>
    </row>
    <row r="582" spans="1:3" x14ac:dyDescent="0.35">
      <c r="A582" t="s">
        <v>7804</v>
      </c>
      <c r="B582" t="s">
        <v>7805</v>
      </c>
      <c r="C582" t="s">
        <v>7806</v>
      </c>
    </row>
    <row r="583" spans="1:3" x14ac:dyDescent="0.35">
      <c r="A583" t="s">
        <v>7807</v>
      </c>
      <c r="B583" t="s">
        <v>7808</v>
      </c>
      <c r="C583" t="s">
        <v>7809</v>
      </c>
    </row>
    <row r="584" spans="1:3" x14ac:dyDescent="0.35">
      <c r="A584" t="s">
        <v>4833</v>
      </c>
      <c r="B584" t="s">
        <v>7810</v>
      </c>
      <c r="C584" t="s">
        <v>7811</v>
      </c>
    </row>
    <row r="585" spans="1:3" x14ac:dyDescent="0.35">
      <c r="A585" t="s">
        <v>7812</v>
      </c>
      <c r="B585" t="s">
        <v>7813</v>
      </c>
      <c r="C585" t="s">
        <v>7814</v>
      </c>
    </row>
    <row r="586" spans="1:3" x14ac:dyDescent="0.35">
      <c r="A586" t="s">
        <v>7815</v>
      </c>
      <c r="B586" t="s">
        <v>7816</v>
      </c>
      <c r="C586" t="s">
        <v>7817</v>
      </c>
    </row>
    <row r="587" spans="1:3" x14ac:dyDescent="0.35">
      <c r="A587" t="s">
        <v>4855</v>
      </c>
      <c r="B587" t="s">
        <v>7818</v>
      </c>
      <c r="C587" t="s">
        <v>7819</v>
      </c>
    </row>
    <row r="588" spans="1:3" x14ac:dyDescent="0.35">
      <c r="A588" t="s">
        <v>7820</v>
      </c>
      <c r="B588" t="s">
        <v>7821</v>
      </c>
      <c r="C588" t="s">
        <v>7822</v>
      </c>
    </row>
    <row r="589" spans="1:3" x14ac:dyDescent="0.35">
      <c r="A589" t="s">
        <v>4839</v>
      </c>
      <c r="B589" t="s">
        <v>7823</v>
      </c>
      <c r="C589" t="s">
        <v>7824</v>
      </c>
    </row>
    <row r="590" spans="1:3" x14ac:dyDescent="0.35">
      <c r="A590" t="s">
        <v>4836</v>
      </c>
      <c r="B590" t="s">
        <v>7825</v>
      </c>
      <c r="C590" t="s">
        <v>7826</v>
      </c>
    </row>
    <row r="591" spans="1:3" x14ac:dyDescent="0.35">
      <c r="A591" t="s">
        <v>4848</v>
      </c>
      <c r="B591" t="s">
        <v>7827</v>
      </c>
      <c r="C591" t="s">
        <v>2961</v>
      </c>
    </row>
    <row r="592" spans="1:3" x14ac:dyDescent="0.35">
      <c r="A592" t="s">
        <v>1444</v>
      </c>
      <c r="B592" t="s">
        <v>7828</v>
      </c>
      <c r="C592" t="s">
        <v>7829</v>
      </c>
    </row>
    <row r="593" spans="1:3" x14ac:dyDescent="0.35">
      <c r="A593" t="s">
        <v>4861</v>
      </c>
      <c r="B593" t="s">
        <v>7830</v>
      </c>
      <c r="C593" t="s">
        <v>7831</v>
      </c>
    </row>
    <row r="594" spans="1:3" x14ac:dyDescent="0.35">
      <c r="A594" t="s">
        <v>4864</v>
      </c>
      <c r="B594" t="s">
        <v>7832</v>
      </c>
      <c r="C594" t="s">
        <v>7833</v>
      </c>
    </row>
    <row r="595" spans="1:3" x14ac:dyDescent="0.35">
      <c r="A595" t="s">
        <v>4866</v>
      </c>
      <c r="B595" t="s">
        <v>7834</v>
      </c>
      <c r="C595" t="s">
        <v>7835</v>
      </c>
    </row>
    <row r="596" spans="1:3" x14ac:dyDescent="0.35">
      <c r="A596" t="s">
        <v>7836</v>
      </c>
      <c r="B596" t="s">
        <v>7837</v>
      </c>
      <c r="C596" t="s">
        <v>7838</v>
      </c>
    </row>
    <row r="597" spans="1:3" x14ac:dyDescent="0.35">
      <c r="A597" t="s">
        <v>7839</v>
      </c>
      <c r="B597" t="s">
        <v>7840</v>
      </c>
      <c r="C597" t="s">
        <v>7841</v>
      </c>
    </row>
    <row r="598" spans="1:3" x14ac:dyDescent="0.35">
      <c r="A598" t="s">
        <v>2921</v>
      </c>
      <c r="B598" t="s">
        <v>7842</v>
      </c>
      <c r="C598" t="s">
        <v>2834</v>
      </c>
    </row>
    <row r="599" spans="1:3" x14ac:dyDescent="0.35">
      <c r="A599" t="s">
        <v>2921</v>
      </c>
      <c r="B599" t="s">
        <v>7843</v>
      </c>
      <c r="C599" t="s">
        <v>7844</v>
      </c>
    </row>
    <row r="600" spans="1:3" x14ac:dyDescent="0.35">
      <c r="A600" t="s">
        <v>2921</v>
      </c>
      <c r="B600" t="s">
        <v>7845</v>
      </c>
      <c r="C600" t="s">
        <v>7846</v>
      </c>
    </row>
    <row r="601" spans="1:3" x14ac:dyDescent="0.35">
      <c r="A601" t="s">
        <v>2921</v>
      </c>
      <c r="B601" t="s">
        <v>7847</v>
      </c>
      <c r="C601" t="s">
        <v>7848</v>
      </c>
    </row>
    <row r="602" spans="1:3" x14ac:dyDescent="0.35">
      <c r="A602" t="s">
        <v>2921</v>
      </c>
      <c r="B602" t="s">
        <v>7849</v>
      </c>
      <c r="C602" t="s">
        <v>2518</v>
      </c>
    </row>
    <row r="603" spans="1:3" x14ac:dyDescent="0.35">
      <c r="A603" t="s">
        <v>2940</v>
      </c>
      <c r="B603" t="s">
        <v>7850</v>
      </c>
      <c r="C603" t="s">
        <v>7851</v>
      </c>
    </row>
    <row r="604" spans="1:3" x14ac:dyDescent="0.35">
      <c r="A604" t="s">
        <v>4977</v>
      </c>
      <c r="B604" t="s">
        <v>7852</v>
      </c>
      <c r="C604" t="s">
        <v>7853</v>
      </c>
    </row>
    <row r="605" spans="1:3" x14ac:dyDescent="0.35">
      <c r="A605" t="s">
        <v>1469</v>
      </c>
      <c r="B605" t="s">
        <v>7854</v>
      </c>
      <c r="C605" t="s">
        <v>7855</v>
      </c>
    </row>
    <row r="606" spans="1:3" x14ac:dyDescent="0.35">
      <c r="A606" t="s">
        <v>4924</v>
      </c>
      <c r="B606" t="s">
        <v>7856</v>
      </c>
      <c r="C606" t="s">
        <v>7857</v>
      </c>
    </row>
    <row r="607" spans="1:3" x14ac:dyDescent="0.35">
      <c r="A607" t="s">
        <v>4931</v>
      </c>
      <c r="B607" t="s">
        <v>7858</v>
      </c>
      <c r="C607" t="s">
        <v>7859</v>
      </c>
    </row>
    <row r="608" spans="1:3" x14ac:dyDescent="0.35">
      <c r="A608" t="s">
        <v>4933</v>
      </c>
      <c r="B608" t="s">
        <v>7860</v>
      </c>
      <c r="C608" t="s">
        <v>7861</v>
      </c>
    </row>
    <row r="609" spans="1:3" x14ac:dyDescent="0.35">
      <c r="A609" t="s">
        <v>4954</v>
      </c>
      <c r="B609" t="s">
        <v>7862</v>
      </c>
      <c r="C609" t="s">
        <v>7863</v>
      </c>
    </row>
    <row r="610" spans="1:3" x14ac:dyDescent="0.35">
      <c r="A610" t="s">
        <v>4962</v>
      </c>
      <c r="B610" t="s">
        <v>7864</v>
      </c>
      <c r="C610" t="s">
        <v>7865</v>
      </c>
    </row>
    <row r="611" spans="1:3" x14ac:dyDescent="0.35">
      <c r="A611" t="s">
        <v>7866</v>
      </c>
      <c r="B611" t="s">
        <v>7867</v>
      </c>
      <c r="C611" t="s">
        <v>2531</v>
      </c>
    </row>
    <row r="612" spans="1:3" x14ac:dyDescent="0.35">
      <c r="A612" t="s">
        <v>4984</v>
      </c>
      <c r="B612" t="s">
        <v>7868</v>
      </c>
      <c r="C612" t="s">
        <v>4381</v>
      </c>
    </row>
    <row r="613" spans="1:3" x14ac:dyDescent="0.35">
      <c r="A613" t="s">
        <v>1485</v>
      </c>
      <c r="B613" t="s">
        <v>7869</v>
      </c>
      <c r="C613" t="s">
        <v>7870</v>
      </c>
    </row>
    <row r="614" spans="1:3" x14ac:dyDescent="0.35">
      <c r="A614" t="s">
        <v>7871</v>
      </c>
      <c r="B614" t="s">
        <v>7872</v>
      </c>
      <c r="C614" t="s">
        <v>7873</v>
      </c>
    </row>
    <row r="615" spans="1:3" x14ac:dyDescent="0.35">
      <c r="A615" t="s">
        <v>5019</v>
      </c>
      <c r="B615" t="s">
        <v>7874</v>
      </c>
      <c r="C615" t="s">
        <v>7875</v>
      </c>
    </row>
    <row r="616" spans="1:3" x14ac:dyDescent="0.35">
      <c r="A616" t="s">
        <v>7876</v>
      </c>
      <c r="B616" t="s">
        <v>7877</v>
      </c>
      <c r="C616" t="s">
        <v>7878</v>
      </c>
    </row>
    <row r="617" spans="1:3" x14ac:dyDescent="0.35">
      <c r="A617" t="s">
        <v>4987</v>
      </c>
      <c r="B617" t="s">
        <v>7879</v>
      </c>
      <c r="C617" t="s">
        <v>7880</v>
      </c>
    </row>
    <row r="618" spans="1:3" x14ac:dyDescent="0.35">
      <c r="A618" t="s">
        <v>7881</v>
      </c>
      <c r="B618" t="s">
        <v>7882</v>
      </c>
      <c r="C618" t="s">
        <v>4759</v>
      </c>
    </row>
    <row r="619" spans="1:3" x14ac:dyDescent="0.35">
      <c r="A619" t="s">
        <v>7883</v>
      </c>
      <c r="B619" t="s">
        <v>7884</v>
      </c>
      <c r="C619" t="s">
        <v>7885</v>
      </c>
    </row>
    <row r="620" spans="1:3" x14ac:dyDescent="0.35">
      <c r="A620" t="s">
        <v>1473</v>
      </c>
      <c r="B620" t="s">
        <v>7886</v>
      </c>
      <c r="C620" t="s">
        <v>7887</v>
      </c>
    </row>
    <row r="621" spans="1:3" x14ac:dyDescent="0.35">
      <c r="A621" t="s">
        <v>4990</v>
      </c>
      <c r="B621" t="s">
        <v>7888</v>
      </c>
      <c r="C621" t="s">
        <v>7889</v>
      </c>
    </row>
    <row r="622" spans="1:3" x14ac:dyDescent="0.35">
      <c r="A622" t="s">
        <v>4993</v>
      </c>
      <c r="B622" t="s">
        <v>7890</v>
      </c>
      <c r="C622" t="s">
        <v>7891</v>
      </c>
    </row>
    <row r="623" spans="1:3" x14ac:dyDescent="0.35">
      <c r="A623" t="s">
        <v>4996</v>
      </c>
      <c r="B623" t="s">
        <v>7892</v>
      </c>
      <c r="C623" t="s">
        <v>7893</v>
      </c>
    </row>
    <row r="624" spans="1:3" x14ac:dyDescent="0.35">
      <c r="A624" t="s">
        <v>1477</v>
      </c>
      <c r="B624" t="s">
        <v>7894</v>
      </c>
      <c r="C624" t="s">
        <v>7895</v>
      </c>
    </row>
    <row r="625" spans="1:3" x14ac:dyDescent="0.35">
      <c r="A625" t="s">
        <v>1481</v>
      </c>
      <c r="B625" t="s">
        <v>7896</v>
      </c>
      <c r="C625" t="s">
        <v>7897</v>
      </c>
    </row>
    <row r="626" spans="1:3" x14ac:dyDescent="0.35">
      <c r="A626" t="s">
        <v>5002</v>
      </c>
      <c r="B626" t="s">
        <v>7898</v>
      </c>
      <c r="C626" t="s">
        <v>7899</v>
      </c>
    </row>
    <row r="627" spans="1:3" x14ac:dyDescent="0.35">
      <c r="A627" t="s">
        <v>7900</v>
      </c>
      <c r="B627" t="s">
        <v>7901</v>
      </c>
      <c r="C627" t="s">
        <v>7902</v>
      </c>
    </row>
    <row r="628" spans="1:3" x14ac:dyDescent="0.35">
      <c r="A628" t="s">
        <v>7903</v>
      </c>
      <c r="B628" t="s">
        <v>7904</v>
      </c>
      <c r="C628" t="s">
        <v>7905</v>
      </c>
    </row>
    <row r="629" spans="1:3" x14ac:dyDescent="0.35">
      <c r="A629" t="s">
        <v>7906</v>
      </c>
      <c r="B629" t="s">
        <v>7907</v>
      </c>
      <c r="C629" t="s">
        <v>7908</v>
      </c>
    </row>
    <row r="630" spans="1:3" x14ac:dyDescent="0.35">
      <c r="A630" t="s">
        <v>1493</v>
      </c>
      <c r="B630" t="s">
        <v>7909</v>
      </c>
      <c r="C630" t="s">
        <v>7910</v>
      </c>
    </row>
    <row r="631" spans="1:3" x14ac:dyDescent="0.35">
      <c r="A631" t="s">
        <v>7911</v>
      </c>
      <c r="B631" t="s">
        <v>7912</v>
      </c>
      <c r="C631" t="s">
        <v>7913</v>
      </c>
    </row>
    <row r="632" spans="1:3" x14ac:dyDescent="0.35">
      <c r="A632" t="s">
        <v>7914</v>
      </c>
      <c r="B632" t="s">
        <v>7915</v>
      </c>
      <c r="C632" t="s">
        <v>7916</v>
      </c>
    </row>
    <row r="633" spans="1:3" x14ac:dyDescent="0.35">
      <c r="A633" t="s">
        <v>5042</v>
      </c>
      <c r="B633" t="s">
        <v>7917</v>
      </c>
      <c r="C633" t="s">
        <v>2729</v>
      </c>
    </row>
    <row r="634" spans="1:3" x14ac:dyDescent="0.35">
      <c r="A634" t="s">
        <v>7918</v>
      </c>
      <c r="B634" t="s">
        <v>7919</v>
      </c>
      <c r="C634" t="s">
        <v>7920</v>
      </c>
    </row>
    <row r="635" spans="1:3" x14ac:dyDescent="0.35">
      <c r="A635" t="s">
        <v>7921</v>
      </c>
      <c r="B635" t="s">
        <v>7922</v>
      </c>
      <c r="C635" t="s">
        <v>7923</v>
      </c>
    </row>
    <row r="636" spans="1:3" x14ac:dyDescent="0.35">
      <c r="A636" t="s">
        <v>5155</v>
      </c>
      <c r="B636" t="s">
        <v>7924</v>
      </c>
      <c r="C636" t="s">
        <v>7925</v>
      </c>
    </row>
    <row r="637" spans="1:3" x14ac:dyDescent="0.35">
      <c r="A637" t="s">
        <v>7926</v>
      </c>
      <c r="B637" t="s">
        <v>7927</v>
      </c>
      <c r="C637" t="s">
        <v>7928</v>
      </c>
    </row>
    <row r="638" spans="1:3" x14ac:dyDescent="0.35">
      <c r="A638" t="s">
        <v>1497</v>
      </c>
      <c r="B638" t="s">
        <v>7929</v>
      </c>
      <c r="C638" t="s">
        <v>7930</v>
      </c>
    </row>
    <row r="639" spans="1:3" x14ac:dyDescent="0.35">
      <c r="A639" t="s">
        <v>5047</v>
      </c>
      <c r="B639" t="s">
        <v>7931</v>
      </c>
      <c r="C639" t="s">
        <v>7932</v>
      </c>
    </row>
    <row r="640" spans="1:3" x14ac:dyDescent="0.35">
      <c r="A640" t="s">
        <v>1501</v>
      </c>
      <c r="B640" t="s">
        <v>7933</v>
      </c>
      <c r="C640" t="s">
        <v>7934</v>
      </c>
    </row>
    <row r="641" spans="1:3" x14ac:dyDescent="0.35">
      <c r="A641" t="s">
        <v>1505</v>
      </c>
      <c r="B641" t="s">
        <v>7935</v>
      </c>
      <c r="C641" t="s">
        <v>2652</v>
      </c>
    </row>
    <row r="642" spans="1:3" x14ac:dyDescent="0.35">
      <c r="A642" t="s">
        <v>5059</v>
      </c>
      <c r="B642" t="s">
        <v>7936</v>
      </c>
      <c r="C642" t="s">
        <v>7937</v>
      </c>
    </row>
    <row r="643" spans="1:3" x14ac:dyDescent="0.35">
      <c r="A643" t="s">
        <v>1509</v>
      </c>
      <c r="B643" t="s">
        <v>7938</v>
      </c>
      <c r="C643" t="s">
        <v>7939</v>
      </c>
    </row>
    <row r="644" spans="1:3" x14ac:dyDescent="0.35">
      <c r="A644" t="s">
        <v>5064</v>
      </c>
      <c r="B644" t="s">
        <v>7940</v>
      </c>
      <c r="C644" t="s">
        <v>7941</v>
      </c>
    </row>
    <row r="645" spans="1:3" x14ac:dyDescent="0.35">
      <c r="A645" t="s">
        <v>7942</v>
      </c>
      <c r="B645" t="s">
        <v>7943</v>
      </c>
      <c r="C645" t="s">
        <v>5015</v>
      </c>
    </row>
    <row r="646" spans="1:3" x14ac:dyDescent="0.35">
      <c r="A646" t="s">
        <v>5067</v>
      </c>
      <c r="B646" t="s">
        <v>7944</v>
      </c>
      <c r="C646" t="s">
        <v>7945</v>
      </c>
    </row>
    <row r="647" spans="1:3" x14ac:dyDescent="0.35">
      <c r="A647" t="s">
        <v>1513</v>
      </c>
      <c r="B647" t="s">
        <v>7946</v>
      </c>
      <c r="C647" t="s">
        <v>6037</v>
      </c>
    </row>
    <row r="648" spans="1:3" x14ac:dyDescent="0.35">
      <c r="A648" t="s">
        <v>7947</v>
      </c>
      <c r="B648" t="s">
        <v>7948</v>
      </c>
      <c r="C648" t="s">
        <v>7949</v>
      </c>
    </row>
    <row r="649" spans="1:3" x14ac:dyDescent="0.35">
      <c r="A649" t="s">
        <v>1521</v>
      </c>
      <c r="B649" t="s">
        <v>7950</v>
      </c>
      <c r="C649" t="s">
        <v>7951</v>
      </c>
    </row>
    <row r="650" spans="1:3" x14ac:dyDescent="0.35">
      <c r="A650" t="s">
        <v>5086</v>
      </c>
      <c r="B650" t="s">
        <v>7952</v>
      </c>
      <c r="C650" t="s">
        <v>7953</v>
      </c>
    </row>
    <row r="651" spans="1:3" x14ac:dyDescent="0.35">
      <c r="A651" t="s">
        <v>5086</v>
      </c>
      <c r="B651" t="s">
        <v>7954</v>
      </c>
      <c r="C651" t="s">
        <v>3265</v>
      </c>
    </row>
    <row r="652" spans="1:3" x14ac:dyDescent="0.35">
      <c r="A652" t="s">
        <v>5089</v>
      </c>
      <c r="B652" t="s">
        <v>7955</v>
      </c>
      <c r="C652" t="s">
        <v>7956</v>
      </c>
    </row>
    <row r="653" spans="1:3" x14ac:dyDescent="0.35">
      <c r="A653" t="s">
        <v>7957</v>
      </c>
      <c r="B653" t="s">
        <v>7958</v>
      </c>
      <c r="C653" t="s">
        <v>6685</v>
      </c>
    </row>
    <row r="654" spans="1:3" x14ac:dyDescent="0.35">
      <c r="A654" t="s">
        <v>1525</v>
      </c>
      <c r="B654" t="s">
        <v>7959</v>
      </c>
      <c r="C654" t="s">
        <v>7960</v>
      </c>
    </row>
    <row r="655" spans="1:3" x14ac:dyDescent="0.35">
      <c r="A655" t="s">
        <v>1525</v>
      </c>
      <c r="B655" t="s">
        <v>7961</v>
      </c>
      <c r="C655" t="s">
        <v>7962</v>
      </c>
    </row>
    <row r="656" spans="1:3" x14ac:dyDescent="0.35">
      <c r="A656" t="s">
        <v>5110</v>
      </c>
      <c r="B656" t="s">
        <v>7963</v>
      </c>
      <c r="C656" t="s">
        <v>7964</v>
      </c>
    </row>
    <row r="657" spans="1:3" x14ac:dyDescent="0.35">
      <c r="A657" t="s">
        <v>5110</v>
      </c>
      <c r="B657" t="s">
        <v>7965</v>
      </c>
      <c r="C657" t="s">
        <v>7966</v>
      </c>
    </row>
    <row r="658" spans="1:3" x14ac:dyDescent="0.35">
      <c r="A658" t="s">
        <v>5110</v>
      </c>
      <c r="B658" t="s">
        <v>7967</v>
      </c>
      <c r="C658" t="s">
        <v>7968</v>
      </c>
    </row>
    <row r="659" spans="1:3" x14ac:dyDescent="0.35">
      <c r="A659" t="s">
        <v>5110</v>
      </c>
      <c r="B659" t="s">
        <v>7969</v>
      </c>
      <c r="C659" t="s">
        <v>7970</v>
      </c>
    </row>
    <row r="660" spans="1:3" x14ac:dyDescent="0.35">
      <c r="A660" t="s">
        <v>5110</v>
      </c>
      <c r="B660" t="s">
        <v>7971</v>
      </c>
      <c r="C660" t="s">
        <v>7972</v>
      </c>
    </row>
    <row r="661" spans="1:3" x14ac:dyDescent="0.35">
      <c r="A661" t="s">
        <v>5110</v>
      </c>
      <c r="B661" t="s">
        <v>7973</v>
      </c>
      <c r="C661" t="s">
        <v>7974</v>
      </c>
    </row>
    <row r="662" spans="1:3" x14ac:dyDescent="0.35">
      <c r="A662" t="s">
        <v>1535</v>
      </c>
      <c r="B662" t="s">
        <v>7975</v>
      </c>
      <c r="C662" t="s">
        <v>7976</v>
      </c>
    </row>
    <row r="663" spans="1:3" x14ac:dyDescent="0.35">
      <c r="A663" t="s">
        <v>1543</v>
      </c>
      <c r="B663" t="s">
        <v>7977</v>
      </c>
      <c r="C663" t="s">
        <v>7978</v>
      </c>
    </row>
    <row r="664" spans="1:3" x14ac:dyDescent="0.35">
      <c r="A664" t="s">
        <v>7979</v>
      </c>
      <c r="B664" t="s">
        <v>7980</v>
      </c>
      <c r="C664" t="s">
        <v>7981</v>
      </c>
    </row>
    <row r="665" spans="1:3" x14ac:dyDescent="0.35">
      <c r="A665" t="s">
        <v>1547</v>
      </c>
      <c r="B665" t="s">
        <v>7982</v>
      </c>
      <c r="C665" t="s">
        <v>7983</v>
      </c>
    </row>
    <row r="666" spans="1:3" x14ac:dyDescent="0.35">
      <c r="A666" t="s">
        <v>7984</v>
      </c>
      <c r="B666" t="s">
        <v>7985</v>
      </c>
      <c r="C666" t="s">
        <v>7986</v>
      </c>
    </row>
    <row r="667" spans="1:3" x14ac:dyDescent="0.35">
      <c r="A667" t="s">
        <v>7987</v>
      </c>
      <c r="B667" t="s">
        <v>7988</v>
      </c>
      <c r="C667" t="s">
        <v>7989</v>
      </c>
    </row>
    <row r="668" spans="1:3" x14ac:dyDescent="0.35">
      <c r="A668" t="s">
        <v>5133</v>
      </c>
      <c r="B668" t="s">
        <v>7990</v>
      </c>
      <c r="C668" t="s">
        <v>7991</v>
      </c>
    </row>
    <row r="669" spans="1:3" x14ac:dyDescent="0.35">
      <c r="A669" t="s">
        <v>1563</v>
      </c>
      <c r="B669" t="s">
        <v>7992</v>
      </c>
      <c r="C669" t="s">
        <v>7993</v>
      </c>
    </row>
    <row r="670" spans="1:3" x14ac:dyDescent="0.35">
      <c r="A670" t="s">
        <v>5143</v>
      </c>
      <c r="B670" t="s">
        <v>7994</v>
      </c>
      <c r="C670" t="s">
        <v>7995</v>
      </c>
    </row>
    <row r="671" spans="1:3" x14ac:dyDescent="0.35">
      <c r="A671" t="s">
        <v>1571</v>
      </c>
      <c r="B671" t="s">
        <v>7996</v>
      </c>
      <c r="C671" t="s">
        <v>6913</v>
      </c>
    </row>
    <row r="672" spans="1:3" x14ac:dyDescent="0.35">
      <c r="A672" t="s">
        <v>1575</v>
      </c>
      <c r="B672" t="s">
        <v>7997</v>
      </c>
      <c r="C672" t="s">
        <v>7998</v>
      </c>
    </row>
    <row r="673" spans="1:3" x14ac:dyDescent="0.35">
      <c r="A673" t="s">
        <v>7999</v>
      </c>
      <c r="B673" t="s">
        <v>8000</v>
      </c>
      <c r="C673" t="s">
        <v>8001</v>
      </c>
    </row>
    <row r="674" spans="1:3" x14ac:dyDescent="0.35">
      <c r="A674" t="s">
        <v>1579</v>
      </c>
      <c r="B674" t="s">
        <v>8002</v>
      </c>
      <c r="C674" t="s">
        <v>4011</v>
      </c>
    </row>
    <row r="675" spans="1:3" x14ac:dyDescent="0.35">
      <c r="A675" t="s">
        <v>8003</v>
      </c>
      <c r="B675" t="s">
        <v>8004</v>
      </c>
      <c r="C675" t="s">
        <v>8005</v>
      </c>
    </row>
    <row r="676" spans="1:3" x14ac:dyDescent="0.35">
      <c r="A676" t="s">
        <v>8006</v>
      </c>
      <c r="B676" t="s">
        <v>8007</v>
      </c>
      <c r="C676" t="s">
        <v>8008</v>
      </c>
    </row>
    <row r="677" spans="1:3" x14ac:dyDescent="0.35">
      <c r="A677" t="s">
        <v>1583</v>
      </c>
      <c r="B677" t="s">
        <v>8009</v>
      </c>
      <c r="C677" t="s">
        <v>3755</v>
      </c>
    </row>
    <row r="678" spans="1:3" x14ac:dyDescent="0.35">
      <c r="A678" t="s">
        <v>8010</v>
      </c>
      <c r="B678" t="s">
        <v>8011</v>
      </c>
      <c r="C678" t="s">
        <v>8012</v>
      </c>
    </row>
    <row r="679" spans="1:3" x14ac:dyDescent="0.35">
      <c r="A679" t="s">
        <v>1587</v>
      </c>
      <c r="B679" t="s">
        <v>8013</v>
      </c>
      <c r="C679" t="s">
        <v>8014</v>
      </c>
    </row>
    <row r="680" spans="1:3" x14ac:dyDescent="0.35">
      <c r="A680" t="s">
        <v>5169</v>
      </c>
      <c r="B680" t="s">
        <v>8015</v>
      </c>
      <c r="C680" t="s">
        <v>4970</v>
      </c>
    </row>
    <row r="681" spans="1:3" x14ac:dyDescent="0.35">
      <c r="A681" t="s">
        <v>1674</v>
      </c>
      <c r="B681" t="s">
        <v>8016</v>
      </c>
      <c r="C681" t="s">
        <v>8017</v>
      </c>
    </row>
    <row r="682" spans="1:3" x14ac:dyDescent="0.35">
      <c r="A682" t="s">
        <v>1678</v>
      </c>
      <c r="B682" t="s">
        <v>8018</v>
      </c>
      <c r="C682" t="s">
        <v>8019</v>
      </c>
    </row>
    <row r="683" spans="1:3" x14ac:dyDescent="0.35">
      <c r="A683" t="s">
        <v>8020</v>
      </c>
      <c r="B683" t="s">
        <v>8021</v>
      </c>
      <c r="C683" t="s">
        <v>6701</v>
      </c>
    </row>
    <row r="684" spans="1:3" x14ac:dyDescent="0.35">
      <c r="A684" t="s">
        <v>5330</v>
      </c>
      <c r="B684" t="s">
        <v>8022</v>
      </c>
      <c r="C684" t="s">
        <v>8023</v>
      </c>
    </row>
    <row r="685" spans="1:3" x14ac:dyDescent="0.35">
      <c r="A685" t="s">
        <v>5345</v>
      </c>
      <c r="B685" t="s">
        <v>8024</v>
      </c>
      <c r="C685" t="s">
        <v>8025</v>
      </c>
    </row>
    <row r="686" spans="1:3" x14ac:dyDescent="0.35">
      <c r="A686" t="s">
        <v>1607</v>
      </c>
      <c r="B686" t="s">
        <v>8026</v>
      </c>
      <c r="C686" t="s">
        <v>8027</v>
      </c>
    </row>
    <row r="687" spans="1:3" x14ac:dyDescent="0.35">
      <c r="A687" t="s">
        <v>1611</v>
      </c>
      <c r="B687" t="s">
        <v>8028</v>
      </c>
      <c r="C687" t="s">
        <v>8029</v>
      </c>
    </row>
    <row r="688" spans="1:3" x14ac:dyDescent="0.35">
      <c r="A688" t="s">
        <v>8030</v>
      </c>
      <c r="B688" t="s">
        <v>8031</v>
      </c>
      <c r="C688" t="s">
        <v>8032</v>
      </c>
    </row>
    <row r="689" spans="1:3" x14ac:dyDescent="0.35">
      <c r="A689" t="s">
        <v>8033</v>
      </c>
      <c r="B689" t="s">
        <v>8034</v>
      </c>
      <c r="C689" t="s">
        <v>8035</v>
      </c>
    </row>
    <row r="690" spans="1:3" x14ac:dyDescent="0.35">
      <c r="A690" t="s">
        <v>1615</v>
      </c>
      <c r="B690" t="s">
        <v>8036</v>
      </c>
      <c r="C690" t="s">
        <v>8037</v>
      </c>
    </row>
    <row r="691" spans="1:3" x14ac:dyDescent="0.35">
      <c r="A691" t="s">
        <v>1619</v>
      </c>
      <c r="B691" t="s">
        <v>8038</v>
      </c>
      <c r="C691" t="s">
        <v>8039</v>
      </c>
    </row>
    <row r="692" spans="1:3" x14ac:dyDescent="0.35">
      <c r="A692" t="s">
        <v>1623</v>
      </c>
      <c r="B692" t="s">
        <v>8040</v>
      </c>
      <c r="C692" t="s">
        <v>8041</v>
      </c>
    </row>
    <row r="693" spans="1:3" x14ac:dyDescent="0.35">
      <c r="A693" t="s">
        <v>318</v>
      </c>
      <c r="B693" t="s">
        <v>8042</v>
      </c>
      <c r="C693" t="s">
        <v>8043</v>
      </c>
    </row>
    <row r="694" spans="1:3" x14ac:dyDescent="0.35">
      <c r="A694" t="s">
        <v>1630</v>
      </c>
      <c r="B694" t="s">
        <v>8044</v>
      </c>
      <c r="C694" t="s">
        <v>8045</v>
      </c>
    </row>
    <row r="695" spans="1:3" x14ac:dyDescent="0.35">
      <c r="A695" t="s">
        <v>8046</v>
      </c>
      <c r="B695" t="s">
        <v>8047</v>
      </c>
      <c r="C695" t="s">
        <v>8048</v>
      </c>
    </row>
    <row r="696" spans="1:3" x14ac:dyDescent="0.35">
      <c r="A696" t="s">
        <v>1634</v>
      </c>
      <c r="B696" t="s">
        <v>8049</v>
      </c>
      <c r="C696" t="s">
        <v>5213</v>
      </c>
    </row>
    <row r="697" spans="1:3" x14ac:dyDescent="0.35">
      <c r="A697" t="s">
        <v>8050</v>
      </c>
      <c r="B697" t="s">
        <v>8051</v>
      </c>
      <c r="C697" t="s">
        <v>8052</v>
      </c>
    </row>
    <row r="698" spans="1:3" x14ac:dyDescent="0.35">
      <c r="A698" t="s">
        <v>5199</v>
      </c>
      <c r="B698" t="s">
        <v>8053</v>
      </c>
      <c r="C698" t="s">
        <v>8054</v>
      </c>
    </row>
    <row r="699" spans="1:3" x14ac:dyDescent="0.35">
      <c r="A699" t="s">
        <v>8055</v>
      </c>
      <c r="B699" t="s">
        <v>8056</v>
      </c>
      <c r="C699" t="s">
        <v>8057</v>
      </c>
    </row>
    <row r="700" spans="1:3" x14ac:dyDescent="0.35">
      <c r="A700" t="s">
        <v>5196</v>
      </c>
      <c r="B700" t="s">
        <v>8058</v>
      </c>
      <c r="C700" t="s">
        <v>8059</v>
      </c>
    </row>
    <row r="701" spans="1:3" x14ac:dyDescent="0.35">
      <c r="A701" t="s">
        <v>5205</v>
      </c>
      <c r="B701" t="s">
        <v>8060</v>
      </c>
      <c r="C701" t="s">
        <v>8061</v>
      </c>
    </row>
    <row r="702" spans="1:3" x14ac:dyDescent="0.35">
      <c r="A702" t="s">
        <v>5208</v>
      </c>
      <c r="B702" t="s">
        <v>8062</v>
      </c>
      <c r="C702" t="s">
        <v>8063</v>
      </c>
    </row>
    <row r="703" spans="1:3" x14ac:dyDescent="0.35">
      <c r="A703" t="s">
        <v>5211</v>
      </c>
      <c r="B703" t="s">
        <v>8064</v>
      </c>
      <c r="C703" t="s">
        <v>3126</v>
      </c>
    </row>
    <row r="704" spans="1:3" x14ac:dyDescent="0.35">
      <c r="A704" t="s">
        <v>2996</v>
      </c>
      <c r="B704" t="s">
        <v>8065</v>
      </c>
      <c r="C704" t="s">
        <v>8066</v>
      </c>
    </row>
    <row r="705" spans="1:3" x14ac:dyDescent="0.35">
      <c r="A705" t="s">
        <v>5220</v>
      </c>
      <c r="B705" t="s">
        <v>8067</v>
      </c>
      <c r="C705" t="s">
        <v>7590</v>
      </c>
    </row>
    <row r="706" spans="1:3" x14ac:dyDescent="0.35">
      <c r="A706" t="s">
        <v>1642</v>
      </c>
      <c r="B706" t="s">
        <v>8068</v>
      </c>
      <c r="C706" t="s">
        <v>8069</v>
      </c>
    </row>
    <row r="707" spans="1:3" x14ac:dyDescent="0.35">
      <c r="A707" t="s">
        <v>5225</v>
      </c>
      <c r="B707" t="s">
        <v>8070</v>
      </c>
      <c r="C707" t="s">
        <v>8071</v>
      </c>
    </row>
    <row r="708" spans="1:3" x14ac:dyDescent="0.35">
      <c r="A708" t="s">
        <v>5228</v>
      </c>
      <c r="B708" t="s">
        <v>8072</v>
      </c>
      <c r="C708" t="s">
        <v>8073</v>
      </c>
    </row>
    <row r="709" spans="1:3" x14ac:dyDescent="0.35">
      <c r="A709" t="s">
        <v>5234</v>
      </c>
      <c r="B709" t="s">
        <v>8074</v>
      </c>
      <c r="C709" t="s">
        <v>8075</v>
      </c>
    </row>
    <row r="710" spans="1:3" x14ac:dyDescent="0.35">
      <c r="A710" t="s">
        <v>1650</v>
      </c>
      <c r="B710" t="s">
        <v>8076</v>
      </c>
      <c r="C710" t="s">
        <v>8077</v>
      </c>
    </row>
    <row r="711" spans="1:3" x14ac:dyDescent="0.35">
      <c r="A711" t="s">
        <v>1654</v>
      </c>
      <c r="B711" t="s">
        <v>8078</v>
      </c>
      <c r="C711" t="s">
        <v>8079</v>
      </c>
    </row>
    <row r="712" spans="1:3" x14ac:dyDescent="0.35">
      <c r="A712" t="s">
        <v>1658</v>
      </c>
      <c r="B712" t="s">
        <v>8080</v>
      </c>
      <c r="C712" t="s">
        <v>8081</v>
      </c>
    </row>
    <row r="713" spans="1:3" x14ac:dyDescent="0.35">
      <c r="A713" t="s">
        <v>5247</v>
      </c>
      <c r="B713" t="s">
        <v>8082</v>
      </c>
      <c r="C713" t="s">
        <v>8083</v>
      </c>
    </row>
    <row r="714" spans="1:3" x14ac:dyDescent="0.35">
      <c r="A714" t="s">
        <v>1666</v>
      </c>
      <c r="B714" t="s">
        <v>8084</v>
      </c>
      <c r="C714" t="s">
        <v>8085</v>
      </c>
    </row>
    <row r="715" spans="1:3" x14ac:dyDescent="0.35">
      <c r="A715" t="s">
        <v>5255</v>
      </c>
      <c r="B715" t="s">
        <v>8086</v>
      </c>
      <c r="C715" t="s">
        <v>7056</v>
      </c>
    </row>
    <row r="716" spans="1:3" x14ac:dyDescent="0.35">
      <c r="A716" t="s">
        <v>8087</v>
      </c>
      <c r="B716" t="s">
        <v>8088</v>
      </c>
      <c r="C716" t="s">
        <v>8089</v>
      </c>
    </row>
    <row r="717" spans="1:3" x14ac:dyDescent="0.35">
      <c r="A717" t="s">
        <v>1670</v>
      </c>
      <c r="B717" t="s">
        <v>8090</v>
      </c>
      <c r="C717" t="s">
        <v>8091</v>
      </c>
    </row>
    <row r="718" spans="1:3" x14ac:dyDescent="0.35">
      <c r="A718" t="s">
        <v>8092</v>
      </c>
      <c r="B718" t="s">
        <v>8093</v>
      </c>
      <c r="C718" t="s">
        <v>8094</v>
      </c>
    </row>
    <row r="719" spans="1:3" x14ac:dyDescent="0.35">
      <c r="A719" t="s">
        <v>1690</v>
      </c>
      <c r="B719" t="s">
        <v>8095</v>
      </c>
      <c r="C719" t="s">
        <v>8096</v>
      </c>
    </row>
    <row r="720" spans="1:3" x14ac:dyDescent="0.35">
      <c r="A720" t="s">
        <v>1682</v>
      </c>
      <c r="B720" t="s">
        <v>8097</v>
      </c>
      <c r="C720" t="s">
        <v>8098</v>
      </c>
    </row>
    <row r="721" spans="1:3" x14ac:dyDescent="0.35">
      <c r="A721" t="s">
        <v>1686</v>
      </c>
      <c r="B721" t="s">
        <v>2604</v>
      </c>
      <c r="C721" t="s">
        <v>3283</v>
      </c>
    </row>
    <row r="722" spans="1:3" x14ac:dyDescent="0.35">
      <c r="A722" t="s">
        <v>1694</v>
      </c>
      <c r="B722" t="s">
        <v>8099</v>
      </c>
      <c r="C722" t="s">
        <v>8100</v>
      </c>
    </row>
    <row r="723" spans="1:3" x14ac:dyDescent="0.35">
      <c r="A723" t="s">
        <v>8101</v>
      </c>
      <c r="B723" t="s">
        <v>8102</v>
      </c>
      <c r="C723" t="s">
        <v>8103</v>
      </c>
    </row>
    <row r="724" spans="1:3" x14ac:dyDescent="0.35">
      <c r="A724" t="s">
        <v>1698</v>
      </c>
      <c r="B724" t="s">
        <v>8104</v>
      </c>
      <c r="C724" t="s">
        <v>8105</v>
      </c>
    </row>
    <row r="725" spans="1:3" x14ac:dyDescent="0.35">
      <c r="A725" t="s">
        <v>1702</v>
      </c>
      <c r="B725" t="s">
        <v>8106</v>
      </c>
      <c r="C725" t="s">
        <v>2604</v>
      </c>
    </row>
    <row r="726" spans="1:3" x14ac:dyDescent="0.35">
      <c r="A726" t="s">
        <v>1706</v>
      </c>
      <c r="B726" t="s">
        <v>8107</v>
      </c>
      <c r="C726" t="s">
        <v>8108</v>
      </c>
    </row>
    <row r="727" spans="1:3" x14ac:dyDescent="0.35">
      <c r="A727" t="s">
        <v>5297</v>
      </c>
      <c r="B727" t="s">
        <v>8109</v>
      </c>
      <c r="C727" t="s">
        <v>4440</v>
      </c>
    </row>
    <row r="728" spans="1:3" x14ac:dyDescent="0.35">
      <c r="A728" t="s">
        <v>3011</v>
      </c>
      <c r="B728" t="s">
        <v>8110</v>
      </c>
      <c r="C728" t="s">
        <v>8111</v>
      </c>
    </row>
    <row r="729" spans="1:3" x14ac:dyDescent="0.35">
      <c r="A729" t="s">
        <v>8112</v>
      </c>
      <c r="B729" t="s">
        <v>8113</v>
      </c>
      <c r="C729" t="s">
        <v>8114</v>
      </c>
    </row>
    <row r="730" spans="1:3" x14ac:dyDescent="0.35">
      <c r="A730" t="s">
        <v>5307</v>
      </c>
      <c r="B730" t="s">
        <v>8115</v>
      </c>
      <c r="C730" t="s">
        <v>8116</v>
      </c>
    </row>
    <row r="731" spans="1:3" x14ac:dyDescent="0.35">
      <c r="A731" t="s">
        <v>1714</v>
      </c>
      <c r="B731" t="s">
        <v>8117</v>
      </c>
      <c r="C731" t="s">
        <v>8118</v>
      </c>
    </row>
    <row r="732" spans="1:3" x14ac:dyDescent="0.35">
      <c r="A732" t="s">
        <v>5317</v>
      </c>
      <c r="B732" t="s">
        <v>8119</v>
      </c>
      <c r="C732" t="s">
        <v>8120</v>
      </c>
    </row>
    <row r="733" spans="1:3" x14ac:dyDescent="0.35">
      <c r="A733" t="s">
        <v>5321</v>
      </c>
      <c r="B733" t="s">
        <v>8121</v>
      </c>
      <c r="C733" t="s">
        <v>8122</v>
      </c>
    </row>
    <row r="734" spans="1:3" x14ac:dyDescent="0.35">
      <c r="A734" t="s">
        <v>1718</v>
      </c>
      <c r="B734" t="s">
        <v>8123</v>
      </c>
      <c r="C734" t="s">
        <v>8124</v>
      </c>
    </row>
    <row r="735" spans="1:3" x14ac:dyDescent="0.35">
      <c r="A735" t="s">
        <v>5327</v>
      </c>
      <c r="B735" t="s">
        <v>8125</v>
      </c>
      <c r="C735" t="s">
        <v>8126</v>
      </c>
    </row>
    <row r="736" spans="1:3" x14ac:dyDescent="0.35">
      <c r="A736" t="s">
        <v>5333</v>
      </c>
      <c r="B736" t="s">
        <v>8127</v>
      </c>
      <c r="C736" t="s">
        <v>4764</v>
      </c>
    </row>
    <row r="737" spans="1:3" x14ac:dyDescent="0.35">
      <c r="A737" t="s">
        <v>1722</v>
      </c>
      <c r="B737" t="s">
        <v>8128</v>
      </c>
      <c r="C737" t="s">
        <v>8129</v>
      </c>
    </row>
    <row r="738" spans="1:3" x14ac:dyDescent="0.35">
      <c r="A738" t="s">
        <v>1726</v>
      </c>
      <c r="B738" t="s">
        <v>8130</v>
      </c>
      <c r="C738" t="s">
        <v>8131</v>
      </c>
    </row>
    <row r="739" spans="1:3" x14ac:dyDescent="0.35">
      <c r="A739" t="s">
        <v>8132</v>
      </c>
      <c r="B739" t="s">
        <v>8133</v>
      </c>
      <c r="C739" t="s">
        <v>8134</v>
      </c>
    </row>
    <row r="740" spans="1:3" x14ac:dyDescent="0.35">
      <c r="A740" t="s">
        <v>1751</v>
      </c>
      <c r="B740" t="s">
        <v>8135</v>
      </c>
      <c r="C740" t="s">
        <v>8136</v>
      </c>
    </row>
    <row r="741" spans="1:3" x14ac:dyDescent="0.35">
      <c r="A741" t="s">
        <v>337</v>
      </c>
      <c r="B741" t="s">
        <v>8137</v>
      </c>
      <c r="C741" t="s">
        <v>4381</v>
      </c>
    </row>
    <row r="742" spans="1:3" x14ac:dyDescent="0.35">
      <c r="A742" t="s">
        <v>1789</v>
      </c>
      <c r="B742" t="s">
        <v>8138</v>
      </c>
      <c r="C742" t="s">
        <v>8139</v>
      </c>
    </row>
    <row r="743" spans="1:3" x14ac:dyDescent="0.35">
      <c r="A743" t="s">
        <v>8140</v>
      </c>
      <c r="B743" t="s">
        <v>8141</v>
      </c>
      <c r="C743" t="s">
        <v>8142</v>
      </c>
    </row>
    <row r="744" spans="1:3" x14ac:dyDescent="0.35">
      <c r="A744" t="s">
        <v>5355</v>
      </c>
      <c r="B744" t="s">
        <v>8143</v>
      </c>
      <c r="C744" t="s">
        <v>8144</v>
      </c>
    </row>
    <row r="745" spans="1:3" x14ac:dyDescent="0.35">
      <c r="A745" t="s">
        <v>5361</v>
      </c>
      <c r="B745" t="s">
        <v>8145</v>
      </c>
      <c r="C745" t="s">
        <v>8146</v>
      </c>
    </row>
    <row r="746" spans="1:3" x14ac:dyDescent="0.35">
      <c r="A746" t="s">
        <v>1730</v>
      </c>
      <c r="B746" t="s">
        <v>8147</v>
      </c>
      <c r="C746" t="s">
        <v>8148</v>
      </c>
    </row>
    <row r="747" spans="1:3" x14ac:dyDescent="0.35">
      <c r="A747" t="s">
        <v>1734</v>
      </c>
      <c r="B747" t="s">
        <v>8149</v>
      </c>
      <c r="C747" t="s">
        <v>8150</v>
      </c>
    </row>
    <row r="748" spans="1:3" x14ac:dyDescent="0.35">
      <c r="A748" t="s">
        <v>1738</v>
      </c>
      <c r="B748" t="s">
        <v>8151</v>
      </c>
      <c r="C748" t="s">
        <v>8152</v>
      </c>
    </row>
    <row r="749" spans="1:3" x14ac:dyDescent="0.35">
      <c r="A749" t="s">
        <v>8153</v>
      </c>
      <c r="B749" t="s">
        <v>8154</v>
      </c>
      <c r="C749" t="s">
        <v>1701</v>
      </c>
    </row>
    <row r="750" spans="1:3" x14ac:dyDescent="0.35">
      <c r="A750" t="s">
        <v>1743</v>
      </c>
      <c r="B750" t="s">
        <v>8155</v>
      </c>
      <c r="C750" t="s">
        <v>8156</v>
      </c>
    </row>
    <row r="751" spans="1:3" x14ac:dyDescent="0.35">
      <c r="A751" t="s">
        <v>5379</v>
      </c>
      <c r="B751" t="s">
        <v>8157</v>
      </c>
      <c r="C751" t="s">
        <v>8158</v>
      </c>
    </row>
    <row r="752" spans="1:3" x14ac:dyDescent="0.35">
      <c r="A752" t="s">
        <v>8159</v>
      </c>
      <c r="B752" t="s">
        <v>8160</v>
      </c>
      <c r="C752" t="s">
        <v>6151</v>
      </c>
    </row>
    <row r="753" spans="1:3" x14ac:dyDescent="0.35">
      <c r="A753" t="s">
        <v>5382</v>
      </c>
      <c r="B753" t="s">
        <v>8161</v>
      </c>
      <c r="C753" t="s">
        <v>8162</v>
      </c>
    </row>
    <row r="754" spans="1:3" x14ac:dyDescent="0.35">
      <c r="A754" t="s">
        <v>5385</v>
      </c>
      <c r="B754" t="s">
        <v>8163</v>
      </c>
      <c r="C754" t="s">
        <v>8164</v>
      </c>
    </row>
    <row r="755" spans="1:3" x14ac:dyDescent="0.35">
      <c r="A755" t="s">
        <v>8165</v>
      </c>
      <c r="B755" t="s">
        <v>8166</v>
      </c>
      <c r="C755" t="s">
        <v>8167</v>
      </c>
    </row>
    <row r="756" spans="1:3" x14ac:dyDescent="0.35">
      <c r="A756" t="s">
        <v>8168</v>
      </c>
      <c r="B756" t="s">
        <v>8169</v>
      </c>
      <c r="C756" t="s">
        <v>8170</v>
      </c>
    </row>
    <row r="757" spans="1:3" x14ac:dyDescent="0.35">
      <c r="A757" t="s">
        <v>5389</v>
      </c>
      <c r="B757" t="s">
        <v>8171</v>
      </c>
      <c r="C757" t="s">
        <v>8172</v>
      </c>
    </row>
    <row r="758" spans="1:3" x14ac:dyDescent="0.35">
      <c r="A758" t="s">
        <v>5395</v>
      </c>
      <c r="B758" t="s">
        <v>8173</v>
      </c>
      <c r="C758" t="s">
        <v>8174</v>
      </c>
    </row>
    <row r="759" spans="1:3" x14ac:dyDescent="0.35">
      <c r="A759" t="s">
        <v>5398</v>
      </c>
      <c r="B759" t="s">
        <v>8175</v>
      </c>
      <c r="C759" t="s">
        <v>8176</v>
      </c>
    </row>
    <row r="760" spans="1:3" x14ac:dyDescent="0.35">
      <c r="A760" t="s">
        <v>8177</v>
      </c>
      <c r="B760" t="s">
        <v>8178</v>
      </c>
      <c r="C760" t="s">
        <v>8179</v>
      </c>
    </row>
    <row r="761" spans="1:3" x14ac:dyDescent="0.35">
      <c r="A761" t="s">
        <v>5403</v>
      </c>
      <c r="B761" t="s">
        <v>8180</v>
      </c>
      <c r="C761" t="s">
        <v>2495</v>
      </c>
    </row>
    <row r="762" spans="1:3" x14ac:dyDescent="0.35">
      <c r="A762" t="s">
        <v>3026</v>
      </c>
      <c r="B762" t="s">
        <v>8181</v>
      </c>
      <c r="C762" t="s">
        <v>8182</v>
      </c>
    </row>
    <row r="763" spans="1:3" x14ac:dyDescent="0.35">
      <c r="A763" t="s">
        <v>5414</v>
      </c>
      <c r="B763" t="s">
        <v>8183</v>
      </c>
      <c r="C763" t="s">
        <v>8184</v>
      </c>
    </row>
    <row r="764" spans="1:3" x14ac:dyDescent="0.35">
      <c r="A764" t="s">
        <v>5417</v>
      </c>
      <c r="B764" t="s">
        <v>8185</v>
      </c>
      <c r="C764" t="s">
        <v>8186</v>
      </c>
    </row>
    <row r="765" spans="1:3" x14ac:dyDescent="0.35">
      <c r="A765" t="s">
        <v>8187</v>
      </c>
      <c r="B765" t="s">
        <v>8188</v>
      </c>
      <c r="C765" t="s">
        <v>8189</v>
      </c>
    </row>
    <row r="766" spans="1:3" x14ac:dyDescent="0.35">
      <c r="A766" t="s">
        <v>5431</v>
      </c>
      <c r="B766" t="s">
        <v>8190</v>
      </c>
      <c r="C766" t="s">
        <v>8191</v>
      </c>
    </row>
    <row r="767" spans="1:3" x14ac:dyDescent="0.35">
      <c r="A767" t="s">
        <v>5434</v>
      </c>
      <c r="B767" t="s">
        <v>8192</v>
      </c>
      <c r="C767" t="s">
        <v>8193</v>
      </c>
    </row>
    <row r="768" spans="1:3" x14ac:dyDescent="0.35">
      <c r="A768" t="s">
        <v>1758</v>
      </c>
      <c r="B768" t="s">
        <v>8194</v>
      </c>
      <c r="C768" t="s">
        <v>8195</v>
      </c>
    </row>
    <row r="769" spans="1:3" x14ac:dyDescent="0.35">
      <c r="A769" t="s">
        <v>8196</v>
      </c>
      <c r="B769" t="s">
        <v>8197</v>
      </c>
      <c r="C769" t="s">
        <v>3945</v>
      </c>
    </row>
    <row r="770" spans="1:3" x14ac:dyDescent="0.35">
      <c r="A770" t="s">
        <v>1762</v>
      </c>
      <c r="B770" t="s">
        <v>8198</v>
      </c>
      <c r="C770" t="s">
        <v>8199</v>
      </c>
    </row>
    <row r="771" spans="1:3" x14ac:dyDescent="0.35">
      <c r="A771" t="s">
        <v>1766</v>
      </c>
      <c r="B771" t="s">
        <v>8200</v>
      </c>
      <c r="C771" t="s">
        <v>4759</v>
      </c>
    </row>
    <row r="772" spans="1:3" x14ac:dyDescent="0.35">
      <c r="A772" t="s">
        <v>4577</v>
      </c>
      <c r="B772" t="s">
        <v>8201</v>
      </c>
      <c r="C772" t="s">
        <v>8202</v>
      </c>
    </row>
    <row r="773" spans="1:3" x14ac:dyDescent="0.35">
      <c r="A773" t="s">
        <v>5287</v>
      </c>
      <c r="B773" t="s">
        <v>8203</v>
      </c>
      <c r="C773" t="s">
        <v>8204</v>
      </c>
    </row>
    <row r="774" spans="1:3" x14ac:dyDescent="0.35">
      <c r="A774" t="s">
        <v>8205</v>
      </c>
      <c r="B774" t="s">
        <v>8206</v>
      </c>
      <c r="C774" t="s">
        <v>8207</v>
      </c>
    </row>
    <row r="775" spans="1:3" x14ac:dyDescent="0.35">
      <c r="A775" t="s">
        <v>1777</v>
      </c>
      <c r="B775" t="s">
        <v>8208</v>
      </c>
      <c r="C775" t="s">
        <v>6716</v>
      </c>
    </row>
    <row r="776" spans="1:3" x14ac:dyDescent="0.35">
      <c r="A776" t="s">
        <v>1781</v>
      </c>
      <c r="B776" t="s">
        <v>8209</v>
      </c>
      <c r="C776" t="s">
        <v>8210</v>
      </c>
    </row>
    <row r="777" spans="1:3" x14ac:dyDescent="0.35">
      <c r="A777" t="s">
        <v>5450</v>
      </c>
      <c r="B777" t="s">
        <v>8211</v>
      </c>
      <c r="C777" t="s">
        <v>8212</v>
      </c>
    </row>
    <row r="778" spans="1:3" x14ac:dyDescent="0.35">
      <c r="A778" t="s">
        <v>3041</v>
      </c>
      <c r="B778" t="s">
        <v>8213</v>
      </c>
      <c r="C778" t="s">
        <v>8214</v>
      </c>
    </row>
    <row r="779" spans="1:3" x14ac:dyDescent="0.35">
      <c r="A779" t="s">
        <v>5453</v>
      </c>
      <c r="B779" t="s">
        <v>8215</v>
      </c>
      <c r="C779" t="s">
        <v>8216</v>
      </c>
    </row>
    <row r="780" spans="1:3" x14ac:dyDescent="0.35">
      <c r="A780" t="s">
        <v>8217</v>
      </c>
      <c r="B780" t="s">
        <v>8218</v>
      </c>
      <c r="C780" t="s">
        <v>8219</v>
      </c>
    </row>
    <row r="781" spans="1:3" x14ac:dyDescent="0.35">
      <c r="A781" t="s">
        <v>344</v>
      </c>
      <c r="B781" t="s">
        <v>8220</v>
      </c>
      <c r="C781" t="s">
        <v>3712</v>
      </c>
    </row>
    <row r="782" spans="1:3" x14ac:dyDescent="0.35">
      <c r="A782" t="s">
        <v>1824</v>
      </c>
      <c r="B782" t="s">
        <v>8221</v>
      </c>
      <c r="C782" t="s">
        <v>8222</v>
      </c>
    </row>
    <row r="783" spans="1:3" x14ac:dyDescent="0.35">
      <c r="A783" t="s">
        <v>8223</v>
      </c>
      <c r="B783" t="s">
        <v>8224</v>
      </c>
      <c r="C783" t="s">
        <v>8146</v>
      </c>
    </row>
    <row r="784" spans="1:3" x14ac:dyDescent="0.35">
      <c r="A784" t="s">
        <v>8225</v>
      </c>
      <c r="B784" t="s">
        <v>8226</v>
      </c>
      <c r="C784" t="s">
        <v>1356</v>
      </c>
    </row>
    <row r="785" spans="1:3" x14ac:dyDescent="0.35">
      <c r="A785" t="s">
        <v>8227</v>
      </c>
      <c r="B785" t="s">
        <v>8228</v>
      </c>
      <c r="C785" t="s">
        <v>8229</v>
      </c>
    </row>
    <row r="786" spans="1:3" x14ac:dyDescent="0.35">
      <c r="A786" t="s">
        <v>8227</v>
      </c>
      <c r="B786" t="s">
        <v>8230</v>
      </c>
      <c r="C786" t="s">
        <v>8231</v>
      </c>
    </row>
    <row r="787" spans="1:3" x14ac:dyDescent="0.35">
      <c r="A787" t="s">
        <v>5470</v>
      </c>
      <c r="B787" t="s">
        <v>8232</v>
      </c>
      <c r="C787" t="s">
        <v>8233</v>
      </c>
    </row>
    <row r="788" spans="1:3" x14ac:dyDescent="0.35">
      <c r="A788" t="s">
        <v>1796</v>
      </c>
      <c r="B788" t="s">
        <v>8234</v>
      </c>
      <c r="C788" t="s">
        <v>8235</v>
      </c>
    </row>
    <row r="789" spans="1:3" x14ac:dyDescent="0.35">
      <c r="A789" t="s">
        <v>5478</v>
      </c>
      <c r="B789" t="s">
        <v>8236</v>
      </c>
      <c r="C789" t="s">
        <v>8237</v>
      </c>
    </row>
    <row r="790" spans="1:3" x14ac:dyDescent="0.35">
      <c r="A790" t="s">
        <v>5481</v>
      </c>
      <c r="B790" t="s">
        <v>8238</v>
      </c>
      <c r="C790" t="s">
        <v>8239</v>
      </c>
    </row>
    <row r="791" spans="1:3" x14ac:dyDescent="0.35">
      <c r="A791" t="s">
        <v>8240</v>
      </c>
      <c r="B791" t="s">
        <v>8241</v>
      </c>
      <c r="C791" t="s">
        <v>8242</v>
      </c>
    </row>
    <row r="792" spans="1:3" x14ac:dyDescent="0.35">
      <c r="A792" t="s">
        <v>1800</v>
      </c>
      <c r="B792" t="s">
        <v>8243</v>
      </c>
      <c r="C792" t="s">
        <v>2965</v>
      </c>
    </row>
    <row r="793" spans="1:3" x14ac:dyDescent="0.35">
      <c r="A793" t="s">
        <v>1804</v>
      </c>
      <c r="B793" t="s">
        <v>8244</v>
      </c>
      <c r="C793" t="s">
        <v>8245</v>
      </c>
    </row>
    <row r="794" spans="1:3" x14ac:dyDescent="0.35">
      <c r="A794" t="s">
        <v>1808</v>
      </c>
      <c r="B794" t="s">
        <v>8246</v>
      </c>
      <c r="C794" t="s">
        <v>4742</v>
      </c>
    </row>
    <row r="795" spans="1:3" x14ac:dyDescent="0.35">
      <c r="A795" t="s">
        <v>8247</v>
      </c>
      <c r="B795" t="s">
        <v>8248</v>
      </c>
      <c r="C795" t="s">
        <v>8249</v>
      </c>
    </row>
    <row r="796" spans="1:3" x14ac:dyDescent="0.35">
      <c r="A796" t="s">
        <v>1812</v>
      </c>
      <c r="B796" t="s">
        <v>8250</v>
      </c>
      <c r="C796" t="s">
        <v>8251</v>
      </c>
    </row>
    <row r="797" spans="1:3" x14ac:dyDescent="0.35">
      <c r="A797" t="s">
        <v>8252</v>
      </c>
      <c r="B797" t="s">
        <v>8253</v>
      </c>
      <c r="C797" t="s">
        <v>8254</v>
      </c>
    </row>
    <row r="798" spans="1:3" x14ac:dyDescent="0.35">
      <c r="A798" t="s">
        <v>1816</v>
      </c>
      <c r="B798" t="s">
        <v>8255</v>
      </c>
      <c r="C798" t="s">
        <v>8256</v>
      </c>
    </row>
    <row r="799" spans="1:3" x14ac:dyDescent="0.35">
      <c r="A799" t="s">
        <v>1820</v>
      </c>
      <c r="B799" t="s">
        <v>8257</v>
      </c>
      <c r="C799" t="s">
        <v>8258</v>
      </c>
    </row>
    <row r="800" spans="1:3" x14ac:dyDescent="0.35">
      <c r="A800" t="s">
        <v>8259</v>
      </c>
      <c r="B800" t="s">
        <v>8260</v>
      </c>
      <c r="C800" t="s">
        <v>5427</v>
      </c>
    </row>
    <row r="801" spans="1:3" x14ac:dyDescent="0.35">
      <c r="A801" t="s">
        <v>3048</v>
      </c>
      <c r="B801" t="s">
        <v>8261</v>
      </c>
      <c r="C801" t="s">
        <v>8262</v>
      </c>
    </row>
    <row r="802" spans="1:3" x14ac:dyDescent="0.35">
      <c r="A802" t="s">
        <v>5504</v>
      </c>
      <c r="B802" t="s">
        <v>8263</v>
      </c>
      <c r="C802" t="s">
        <v>8264</v>
      </c>
    </row>
    <row r="803" spans="1:3" x14ac:dyDescent="0.35">
      <c r="A803" t="s">
        <v>8265</v>
      </c>
      <c r="B803" t="s">
        <v>8266</v>
      </c>
      <c r="C803" t="s">
        <v>2504</v>
      </c>
    </row>
    <row r="804" spans="1:3" x14ac:dyDescent="0.35">
      <c r="A804" t="s">
        <v>353</v>
      </c>
      <c r="B804" t="s">
        <v>8267</v>
      </c>
      <c r="C804" t="s">
        <v>8268</v>
      </c>
    </row>
    <row r="805" spans="1:3" x14ac:dyDescent="0.35">
      <c r="A805" t="s">
        <v>5507</v>
      </c>
      <c r="B805" t="s">
        <v>8269</v>
      </c>
      <c r="C805" t="s">
        <v>3108</v>
      </c>
    </row>
    <row r="806" spans="1:3" x14ac:dyDescent="0.35">
      <c r="A806" t="s">
        <v>1865</v>
      </c>
      <c r="B806" t="s">
        <v>8270</v>
      </c>
      <c r="C806" t="s">
        <v>8271</v>
      </c>
    </row>
    <row r="807" spans="1:3" x14ac:dyDescent="0.35">
      <c r="A807" t="s">
        <v>1869</v>
      </c>
      <c r="B807" t="s">
        <v>5072</v>
      </c>
      <c r="C807" t="s">
        <v>3283</v>
      </c>
    </row>
    <row r="808" spans="1:3" x14ac:dyDescent="0.35">
      <c r="A808" t="s">
        <v>8272</v>
      </c>
      <c r="B808" t="s">
        <v>8273</v>
      </c>
      <c r="C808" t="s">
        <v>4491</v>
      </c>
    </row>
    <row r="809" spans="1:3" x14ac:dyDescent="0.35">
      <c r="A809" t="s">
        <v>8274</v>
      </c>
      <c r="B809" t="s">
        <v>8275</v>
      </c>
      <c r="C809" t="s">
        <v>8276</v>
      </c>
    </row>
    <row r="810" spans="1:3" x14ac:dyDescent="0.35">
      <c r="A810" t="s">
        <v>5620</v>
      </c>
      <c r="B810" t="s">
        <v>8277</v>
      </c>
      <c r="C810" t="s">
        <v>8278</v>
      </c>
    </row>
    <row r="811" spans="1:3" x14ac:dyDescent="0.35">
      <c r="A811" t="s">
        <v>5654</v>
      </c>
      <c r="B811" t="s">
        <v>8279</v>
      </c>
      <c r="C811" t="s">
        <v>8280</v>
      </c>
    </row>
    <row r="812" spans="1:3" x14ac:dyDescent="0.35">
      <c r="A812" t="s">
        <v>5657</v>
      </c>
      <c r="B812" t="s">
        <v>8281</v>
      </c>
      <c r="C812" t="s">
        <v>8282</v>
      </c>
    </row>
    <row r="813" spans="1:3" x14ac:dyDescent="0.35">
      <c r="A813" t="s">
        <v>5718</v>
      </c>
      <c r="B813" t="s">
        <v>8283</v>
      </c>
      <c r="C813" t="s">
        <v>8284</v>
      </c>
    </row>
    <row r="814" spans="1:3" x14ac:dyDescent="0.35">
      <c r="A814" t="s">
        <v>5702</v>
      </c>
      <c r="B814" t="s">
        <v>8285</v>
      </c>
      <c r="C814" t="s">
        <v>8286</v>
      </c>
    </row>
    <row r="815" spans="1:3" x14ac:dyDescent="0.35">
      <c r="A815" t="s">
        <v>1832</v>
      </c>
      <c r="B815" t="s">
        <v>8287</v>
      </c>
      <c r="C815" t="s">
        <v>8288</v>
      </c>
    </row>
    <row r="816" spans="1:3" x14ac:dyDescent="0.35">
      <c r="A816" t="s">
        <v>8289</v>
      </c>
      <c r="B816" t="s">
        <v>8290</v>
      </c>
      <c r="C816" t="s">
        <v>2552</v>
      </c>
    </row>
    <row r="817" spans="1:3" x14ac:dyDescent="0.35">
      <c r="A817" t="s">
        <v>1836</v>
      </c>
      <c r="B817" t="s">
        <v>8291</v>
      </c>
      <c r="C817" t="s">
        <v>8292</v>
      </c>
    </row>
    <row r="818" spans="1:3" x14ac:dyDescent="0.35">
      <c r="A818" t="s">
        <v>5519</v>
      </c>
      <c r="B818" t="s">
        <v>8293</v>
      </c>
      <c r="C818" t="s">
        <v>8294</v>
      </c>
    </row>
    <row r="819" spans="1:3" x14ac:dyDescent="0.35">
      <c r="A819" t="s">
        <v>5529</v>
      </c>
      <c r="B819" t="s">
        <v>8295</v>
      </c>
      <c r="C819" t="s">
        <v>8296</v>
      </c>
    </row>
    <row r="820" spans="1:3" x14ac:dyDescent="0.35">
      <c r="A820" t="s">
        <v>1840</v>
      </c>
      <c r="B820" t="s">
        <v>8297</v>
      </c>
      <c r="C820" t="s">
        <v>8298</v>
      </c>
    </row>
    <row r="821" spans="1:3" x14ac:dyDescent="0.35">
      <c r="A821" t="s">
        <v>8299</v>
      </c>
      <c r="B821" t="s">
        <v>8300</v>
      </c>
      <c r="C821" t="s">
        <v>8301</v>
      </c>
    </row>
    <row r="822" spans="1:3" x14ac:dyDescent="0.35">
      <c r="A822" t="s">
        <v>1849</v>
      </c>
      <c r="B822" t="s">
        <v>8302</v>
      </c>
      <c r="C822" t="s">
        <v>8303</v>
      </c>
    </row>
    <row r="823" spans="1:3" x14ac:dyDescent="0.35">
      <c r="A823" t="s">
        <v>1853</v>
      </c>
      <c r="B823" t="s">
        <v>8304</v>
      </c>
      <c r="C823" t="s">
        <v>8305</v>
      </c>
    </row>
    <row r="824" spans="1:3" x14ac:dyDescent="0.35">
      <c r="A824" t="s">
        <v>8306</v>
      </c>
      <c r="B824" t="s">
        <v>8307</v>
      </c>
      <c r="C824" t="s">
        <v>8308</v>
      </c>
    </row>
    <row r="825" spans="1:3" x14ac:dyDescent="0.35">
      <c r="A825" t="s">
        <v>5551</v>
      </c>
      <c r="B825" t="s">
        <v>8309</v>
      </c>
      <c r="C825" t="s">
        <v>8310</v>
      </c>
    </row>
    <row r="826" spans="1:3" x14ac:dyDescent="0.35">
      <c r="A826" t="s">
        <v>1857</v>
      </c>
      <c r="B826" t="s">
        <v>8311</v>
      </c>
      <c r="C826" t="s">
        <v>8312</v>
      </c>
    </row>
    <row r="827" spans="1:3" x14ac:dyDescent="0.35">
      <c r="A827" t="s">
        <v>5554</v>
      </c>
      <c r="B827" t="s">
        <v>8313</v>
      </c>
      <c r="C827" t="s">
        <v>6664</v>
      </c>
    </row>
    <row r="828" spans="1:3" x14ac:dyDescent="0.35">
      <c r="A828" t="s">
        <v>1861</v>
      </c>
      <c r="B828" t="s">
        <v>8314</v>
      </c>
      <c r="C828" t="s">
        <v>8315</v>
      </c>
    </row>
    <row r="829" spans="1:3" x14ac:dyDescent="0.35">
      <c r="A829" t="s">
        <v>8316</v>
      </c>
      <c r="B829" t="s">
        <v>8317</v>
      </c>
      <c r="C829" t="s">
        <v>7648</v>
      </c>
    </row>
    <row r="830" spans="1:3" x14ac:dyDescent="0.35">
      <c r="A830" t="s">
        <v>1873</v>
      </c>
      <c r="B830" t="s">
        <v>8318</v>
      </c>
      <c r="C830" t="s">
        <v>8319</v>
      </c>
    </row>
    <row r="831" spans="1:3" x14ac:dyDescent="0.35">
      <c r="A831" t="s">
        <v>8320</v>
      </c>
      <c r="B831" t="s">
        <v>8321</v>
      </c>
      <c r="C831" t="s">
        <v>8322</v>
      </c>
    </row>
    <row r="832" spans="1:3" x14ac:dyDescent="0.35">
      <c r="A832" t="s">
        <v>8320</v>
      </c>
      <c r="B832" t="s">
        <v>8323</v>
      </c>
      <c r="C832" t="s">
        <v>8324</v>
      </c>
    </row>
    <row r="833" spans="1:3" x14ac:dyDescent="0.35">
      <c r="A833" t="s">
        <v>364</v>
      </c>
      <c r="B833" t="s">
        <v>8325</v>
      </c>
      <c r="C833" t="s">
        <v>8326</v>
      </c>
    </row>
    <row r="834" spans="1:3" x14ac:dyDescent="0.35">
      <c r="A834" t="s">
        <v>5566</v>
      </c>
      <c r="B834" t="s">
        <v>8327</v>
      </c>
      <c r="C834" t="s">
        <v>3594</v>
      </c>
    </row>
    <row r="835" spans="1:3" x14ac:dyDescent="0.35">
      <c r="A835" t="s">
        <v>8328</v>
      </c>
      <c r="B835" t="s">
        <v>8329</v>
      </c>
      <c r="C835" t="s">
        <v>8330</v>
      </c>
    </row>
    <row r="836" spans="1:3" x14ac:dyDescent="0.35">
      <c r="A836" t="s">
        <v>8331</v>
      </c>
      <c r="B836" t="s">
        <v>8332</v>
      </c>
      <c r="C836" t="s">
        <v>6917</v>
      </c>
    </row>
    <row r="837" spans="1:3" x14ac:dyDescent="0.35">
      <c r="A837" t="s">
        <v>1877</v>
      </c>
      <c r="B837" t="s">
        <v>8333</v>
      </c>
      <c r="C837" t="s">
        <v>8334</v>
      </c>
    </row>
    <row r="838" spans="1:3" x14ac:dyDescent="0.35">
      <c r="A838" t="s">
        <v>5575</v>
      </c>
      <c r="B838" t="s">
        <v>8335</v>
      </c>
      <c r="C838" t="s">
        <v>8336</v>
      </c>
    </row>
    <row r="839" spans="1:3" x14ac:dyDescent="0.35">
      <c r="A839" t="s">
        <v>3061</v>
      </c>
      <c r="B839" t="s">
        <v>8337</v>
      </c>
      <c r="C839" t="s">
        <v>8338</v>
      </c>
    </row>
    <row r="840" spans="1:3" x14ac:dyDescent="0.35">
      <c r="A840" t="s">
        <v>8339</v>
      </c>
      <c r="B840" t="s">
        <v>8340</v>
      </c>
      <c r="C840" t="s">
        <v>5467</v>
      </c>
    </row>
    <row r="841" spans="1:3" x14ac:dyDescent="0.35">
      <c r="A841" t="s">
        <v>5581</v>
      </c>
      <c r="B841" t="s">
        <v>8341</v>
      </c>
      <c r="C841" t="s">
        <v>8342</v>
      </c>
    </row>
    <row r="842" spans="1:3" x14ac:dyDescent="0.35">
      <c r="A842" t="s">
        <v>1885</v>
      </c>
      <c r="B842" t="s">
        <v>8343</v>
      </c>
      <c r="C842" t="s">
        <v>8344</v>
      </c>
    </row>
    <row r="843" spans="1:3" x14ac:dyDescent="0.35">
      <c r="A843" t="s">
        <v>8345</v>
      </c>
      <c r="B843" t="s">
        <v>8346</v>
      </c>
      <c r="C843" t="s">
        <v>8347</v>
      </c>
    </row>
    <row r="844" spans="1:3" x14ac:dyDescent="0.35">
      <c r="A844" t="s">
        <v>370</v>
      </c>
      <c r="B844" t="s">
        <v>8348</v>
      </c>
      <c r="C844" t="s">
        <v>8349</v>
      </c>
    </row>
    <row r="845" spans="1:3" x14ac:dyDescent="0.35">
      <c r="A845" t="s">
        <v>1893</v>
      </c>
      <c r="B845" t="s">
        <v>8350</v>
      </c>
      <c r="C845" t="s">
        <v>8351</v>
      </c>
    </row>
    <row r="846" spans="1:3" x14ac:dyDescent="0.35">
      <c r="A846" t="s">
        <v>8352</v>
      </c>
      <c r="B846" t="s">
        <v>8353</v>
      </c>
      <c r="C846" t="s">
        <v>8354</v>
      </c>
    </row>
    <row r="847" spans="1:3" x14ac:dyDescent="0.35">
      <c r="A847" t="s">
        <v>5588</v>
      </c>
      <c r="B847" t="s">
        <v>8355</v>
      </c>
      <c r="C847" t="s">
        <v>6917</v>
      </c>
    </row>
    <row r="848" spans="1:3" x14ac:dyDescent="0.35">
      <c r="A848" t="s">
        <v>1897</v>
      </c>
      <c r="B848" t="s">
        <v>8356</v>
      </c>
      <c r="C848" t="s">
        <v>8357</v>
      </c>
    </row>
    <row r="849" spans="1:3" x14ac:dyDescent="0.35">
      <c r="A849" t="s">
        <v>1901</v>
      </c>
      <c r="B849" t="s">
        <v>8358</v>
      </c>
      <c r="C849" t="s">
        <v>8359</v>
      </c>
    </row>
    <row r="850" spans="1:3" x14ac:dyDescent="0.35">
      <c r="A850" t="s">
        <v>8360</v>
      </c>
      <c r="B850" t="s">
        <v>8361</v>
      </c>
      <c r="C850" t="s">
        <v>8362</v>
      </c>
    </row>
    <row r="851" spans="1:3" x14ac:dyDescent="0.35">
      <c r="A851" t="s">
        <v>5613</v>
      </c>
      <c r="B851" t="s">
        <v>3870</v>
      </c>
      <c r="C851" t="s">
        <v>3283</v>
      </c>
    </row>
    <row r="852" spans="1:3" x14ac:dyDescent="0.35">
      <c r="A852" t="s">
        <v>8363</v>
      </c>
      <c r="B852" t="s">
        <v>8364</v>
      </c>
      <c r="C852" t="s">
        <v>8365</v>
      </c>
    </row>
    <row r="853" spans="1:3" x14ac:dyDescent="0.35">
      <c r="A853" t="s">
        <v>5635</v>
      </c>
      <c r="B853" t="s">
        <v>8366</v>
      </c>
      <c r="C853" t="s">
        <v>8367</v>
      </c>
    </row>
    <row r="854" spans="1:3" x14ac:dyDescent="0.35">
      <c r="A854" t="s">
        <v>8368</v>
      </c>
      <c r="B854" t="s">
        <v>8369</v>
      </c>
      <c r="C854" t="s">
        <v>2825</v>
      </c>
    </row>
    <row r="855" spans="1:3" x14ac:dyDescent="0.35">
      <c r="A855" t="s">
        <v>1920</v>
      </c>
      <c r="B855" t="s">
        <v>8370</v>
      </c>
      <c r="C855" t="s">
        <v>8371</v>
      </c>
    </row>
    <row r="856" spans="1:3" x14ac:dyDescent="0.35">
      <c r="A856" t="s">
        <v>8372</v>
      </c>
      <c r="B856" t="s">
        <v>8373</v>
      </c>
      <c r="C856" t="s">
        <v>8374</v>
      </c>
    </row>
    <row r="857" spans="1:3" x14ac:dyDescent="0.35">
      <c r="A857" t="s">
        <v>1924</v>
      </c>
      <c r="B857" t="s">
        <v>8375</v>
      </c>
      <c r="C857" t="s">
        <v>7853</v>
      </c>
    </row>
    <row r="858" spans="1:3" x14ac:dyDescent="0.35">
      <c r="A858" t="s">
        <v>1928</v>
      </c>
      <c r="B858" t="s">
        <v>8376</v>
      </c>
      <c r="C858" t="s">
        <v>3265</v>
      </c>
    </row>
    <row r="859" spans="1:3" x14ac:dyDescent="0.35">
      <c r="A859" t="s">
        <v>1932</v>
      </c>
      <c r="B859" t="s">
        <v>8377</v>
      </c>
      <c r="C859" t="s">
        <v>8378</v>
      </c>
    </row>
    <row r="860" spans="1:3" x14ac:dyDescent="0.35">
      <c r="A860" t="s">
        <v>8379</v>
      </c>
      <c r="B860" t="s">
        <v>8380</v>
      </c>
      <c r="C860" t="s">
        <v>8381</v>
      </c>
    </row>
    <row r="861" spans="1:3" x14ac:dyDescent="0.35">
      <c r="A861" t="s">
        <v>1936</v>
      </c>
      <c r="B861" t="s">
        <v>8382</v>
      </c>
      <c r="C861" t="s">
        <v>8383</v>
      </c>
    </row>
    <row r="862" spans="1:3" x14ac:dyDescent="0.35">
      <c r="A862" t="s">
        <v>3088</v>
      </c>
      <c r="B862" t="s">
        <v>8384</v>
      </c>
      <c r="C862" t="s">
        <v>8385</v>
      </c>
    </row>
    <row r="863" spans="1:3" x14ac:dyDescent="0.35">
      <c r="A863" t="s">
        <v>8386</v>
      </c>
      <c r="B863" t="s">
        <v>8387</v>
      </c>
      <c r="C863" t="s">
        <v>6037</v>
      </c>
    </row>
    <row r="864" spans="1:3" x14ac:dyDescent="0.35">
      <c r="A864" t="s">
        <v>1944</v>
      </c>
      <c r="B864" t="s">
        <v>8388</v>
      </c>
      <c r="C864" t="s">
        <v>3283</v>
      </c>
    </row>
    <row r="865" spans="1:3" x14ac:dyDescent="0.35">
      <c r="A865" t="s">
        <v>5707</v>
      </c>
      <c r="B865" t="s">
        <v>8389</v>
      </c>
      <c r="C865" t="s">
        <v>8390</v>
      </c>
    </row>
    <row r="866" spans="1:3" x14ac:dyDescent="0.35">
      <c r="A866" t="s">
        <v>5704</v>
      </c>
      <c r="B866" t="s">
        <v>8391</v>
      </c>
      <c r="C866" t="s">
        <v>8392</v>
      </c>
    </row>
    <row r="867" spans="1:3" x14ac:dyDescent="0.35">
      <c r="A867" t="s">
        <v>1948</v>
      </c>
      <c r="B867" t="s">
        <v>8393</v>
      </c>
      <c r="C867" t="s">
        <v>8394</v>
      </c>
    </row>
    <row r="868" spans="1:3" x14ac:dyDescent="0.35">
      <c r="A868" t="s">
        <v>5715</v>
      </c>
      <c r="B868" t="s">
        <v>8395</v>
      </c>
      <c r="C868" t="s">
        <v>8396</v>
      </c>
    </row>
    <row r="869" spans="1:3" x14ac:dyDescent="0.35">
      <c r="A869" t="s">
        <v>1952</v>
      </c>
      <c r="B869" t="s">
        <v>8397</v>
      </c>
      <c r="C869" t="s">
        <v>8398</v>
      </c>
    </row>
    <row r="870" spans="1:3" x14ac:dyDescent="0.35">
      <c r="A870" t="s">
        <v>8399</v>
      </c>
      <c r="B870" t="s">
        <v>8400</v>
      </c>
      <c r="C870" t="s">
        <v>2844</v>
      </c>
    </row>
    <row r="871" spans="1:3" x14ac:dyDescent="0.35">
      <c r="A871" t="s">
        <v>5726</v>
      </c>
      <c r="B871" t="s">
        <v>8401</v>
      </c>
      <c r="C871" t="s">
        <v>8402</v>
      </c>
    </row>
    <row r="872" spans="1:3" x14ac:dyDescent="0.35">
      <c r="A872" t="s">
        <v>1956</v>
      </c>
      <c r="B872" t="s">
        <v>8403</v>
      </c>
      <c r="C872" t="s">
        <v>8404</v>
      </c>
    </row>
    <row r="873" spans="1:3" x14ac:dyDescent="0.35">
      <c r="A873" t="s">
        <v>5733</v>
      </c>
      <c r="B873" t="s">
        <v>8405</v>
      </c>
      <c r="C873" t="s">
        <v>8406</v>
      </c>
    </row>
    <row r="874" spans="1:3" x14ac:dyDescent="0.35">
      <c r="A874" t="s">
        <v>8407</v>
      </c>
      <c r="B874" t="s">
        <v>8408</v>
      </c>
      <c r="C874" t="s">
        <v>8409</v>
      </c>
    </row>
    <row r="875" spans="1:3" x14ac:dyDescent="0.35">
      <c r="A875" t="s">
        <v>1960</v>
      </c>
      <c r="B875" t="s">
        <v>8410</v>
      </c>
      <c r="C875" t="s">
        <v>8411</v>
      </c>
    </row>
    <row r="876" spans="1:3" x14ac:dyDescent="0.35">
      <c r="A876" t="s">
        <v>8412</v>
      </c>
      <c r="B876" t="s">
        <v>8413</v>
      </c>
      <c r="C876" t="s">
        <v>8414</v>
      </c>
    </row>
    <row r="877" spans="1:3" x14ac:dyDescent="0.35">
      <c r="A877" t="s">
        <v>5794</v>
      </c>
      <c r="B877" t="s">
        <v>8415</v>
      </c>
      <c r="C877" t="s">
        <v>8416</v>
      </c>
    </row>
    <row r="878" spans="1:3" x14ac:dyDescent="0.35">
      <c r="A878" t="s">
        <v>8417</v>
      </c>
      <c r="B878" t="s">
        <v>8418</v>
      </c>
      <c r="C878" t="s">
        <v>6814</v>
      </c>
    </row>
    <row r="879" spans="1:3" x14ac:dyDescent="0.35">
      <c r="A879" t="s">
        <v>8419</v>
      </c>
      <c r="B879" t="s">
        <v>8420</v>
      </c>
      <c r="C879" t="s">
        <v>8421</v>
      </c>
    </row>
    <row r="880" spans="1:3" x14ac:dyDescent="0.35">
      <c r="A880" t="s">
        <v>5744</v>
      </c>
      <c r="B880" t="s">
        <v>8422</v>
      </c>
      <c r="C880" t="s">
        <v>4111</v>
      </c>
    </row>
    <row r="881" spans="1:3" x14ac:dyDescent="0.35">
      <c r="A881" t="s">
        <v>8423</v>
      </c>
      <c r="B881" t="s">
        <v>8424</v>
      </c>
      <c r="C881" t="s">
        <v>8425</v>
      </c>
    </row>
    <row r="882" spans="1:3" x14ac:dyDescent="0.35">
      <c r="A882" t="s">
        <v>5751</v>
      </c>
      <c r="B882" t="s">
        <v>8426</v>
      </c>
      <c r="C882" t="s">
        <v>8427</v>
      </c>
    </row>
    <row r="883" spans="1:3" x14ac:dyDescent="0.35">
      <c r="A883" t="s">
        <v>5754</v>
      </c>
      <c r="B883" t="s">
        <v>8428</v>
      </c>
      <c r="C883" t="s">
        <v>8429</v>
      </c>
    </row>
    <row r="884" spans="1:3" x14ac:dyDescent="0.35">
      <c r="A884" t="s">
        <v>3099</v>
      </c>
      <c r="B884" t="s">
        <v>8430</v>
      </c>
      <c r="C884" t="s">
        <v>8431</v>
      </c>
    </row>
    <row r="885" spans="1:3" x14ac:dyDescent="0.35">
      <c r="A885" t="s">
        <v>1972</v>
      </c>
      <c r="B885" t="s">
        <v>8432</v>
      </c>
      <c r="C885" t="s">
        <v>8433</v>
      </c>
    </row>
    <row r="886" spans="1:3" x14ac:dyDescent="0.35">
      <c r="A886" t="s">
        <v>5761</v>
      </c>
      <c r="B886" t="s">
        <v>8434</v>
      </c>
      <c r="C886" t="s">
        <v>8435</v>
      </c>
    </row>
    <row r="887" spans="1:3" x14ac:dyDescent="0.35">
      <c r="A887" t="s">
        <v>1976</v>
      </c>
      <c r="B887" t="s">
        <v>8436</v>
      </c>
      <c r="C887" t="s">
        <v>8437</v>
      </c>
    </row>
    <row r="888" spans="1:3" x14ac:dyDescent="0.35">
      <c r="A888" t="s">
        <v>1984</v>
      </c>
      <c r="B888" t="s">
        <v>8438</v>
      </c>
      <c r="C888" t="s">
        <v>8439</v>
      </c>
    </row>
    <row r="889" spans="1:3" x14ac:dyDescent="0.35">
      <c r="A889" t="s">
        <v>1988</v>
      </c>
      <c r="B889" t="s">
        <v>8440</v>
      </c>
      <c r="C889" t="s">
        <v>8441</v>
      </c>
    </row>
    <row r="890" spans="1:3" x14ac:dyDescent="0.35">
      <c r="A890" t="s">
        <v>5788</v>
      </c>
      <c r="B890" t="s">
        <v>8442</v>
      </c>
      <c r="C890" t="s">
        <v>8443</v>
      </c>
    </row>
    <row r="891" spans="1:3" x14ac:dyDescent="0.35">
      <c r="A891" t="s">
        <v>1992</v>
      </c>
      <c r="B891" t="s">
        <v>8444</v>
      </c>
      <c r="C891" t="s">
        <v>8445</v>
      </c>
    </row>
    <row r="892" spans="1:3" x14ac:dyDescent="0.35">
      <c r="A892" t="s">
        <v>8446</v>
      </c>
      <c r="B892" t="s">
        <v>8447</v>
      </c>
      <c r="C892" t="s">
        <v>8448</v>
      </c>
    </row>
    <row r="893" spans="1:3" x14ac:dyDescent="0.35">
      <c r="A893" t="s">
        <v>8449</v>
      </c>
      <c r="B893" t="s">
        <v>8450</v>
      </c>
      <c r="C893" t="s">
        <v>8451</v>
      </c>
    </row>
    <row r="894" spans="1:3" x14ac:dyDescent="0.35">
      <c r="A894" t="s">
        <v>8452</v>
      </c>
      <c r="B894" t="s">
        <v>8453</v>
      </c>
      <c r="C894" t="s">
        <v>8191</v>
      </c>
    </row>
    <row r="895" spans="1:3" x14ac:dyDescent="0.35">
      <c r="A895" t="s">
        <v>2008</v>
      </c>
      <c r="B895" t="s">
        <v>8454</v>
      </c>
      <c r="C895" t="s">
        <v>8455</v>
      </c>
    </row>
    <row r="896" spans="1:3" x14ac:dyDescent="0.35">
      <c r="A896" t="s">
        <v>8456</v>
      </c>
      <c r="B896" t="s">
        <v>8457</v>
      </c>
      <c r="C896" t="s">
        <v>8458</v>
      </c>
    </row>
    <row r="897" spans="1:3" x14ac:dyDescent="0.35">
      <c r="A897" t="s">
        <v>2012</v>
      </c>
      <c r="B897" t="s">
        <v>8459</v>
      </c>
      <c r="C897" t="s">
        <v>8460</v>
      </c>
    </row>
    <row r="898" spans="1:3" x14ac:dyDescent="0.35">
      <c r="A898" t="s">
        <v>2016</v>
      </c>
      <c r="B898" t="s">
        <v>8461</v>
      </c>
      <c r="C898" t="s">
        <v>8462</v>
      </c>
    </row>
    <row r="899" spans="1:3" x14ac:dyDescent="0.35">
      <c r="A899" t="s">
        <v>8463</v>
      </c>
      <c r="B899" t="s">
        <v>8464</v>
      </c>
      <c r="C899" t="s">
        <v>8465</v>
      </c>
    </row>
    <row r="900" spans="1:3" x14ac:dyDescent="0.35">
      <c r="A900" t="s">
        <v>2020</v>
      </c>
      <c r="B900" t="s">
        <v>8466</v>
      </c>
      <c r="C900" t="s">
        <v>8467</v>
      </c>
    </row>
    <row r="901" spans="1:3" x14ac:dyDescent="0.35">
      <c r="A901" t="s">
        <v>5816</v>
      </c>
      <c r="B901" t="s">
        <v>8468</v>
      </c>
      <c r="C901" t="s">
        <v>8469</v>
      </c>
    </row>
    <row r="902" spans="1:3" x14ac:dyDescent="0.35">
      <c r="A902" t="s">
        <v>5821</v>
      </c>
      <c r="B902" t="s">
        <v>8470</v>
      </c>
      <c r="C902" t="s">
        <v>8471</v>
      </c>
    </row>
    <row r="903" spans="1:3" x14ac:dyDescent="0.35">
      <c r="A903" t="s">
        <v>2024</v>
      </c>
      <c r="B903" t="s">
        <v>8472</v>
      </c>
      <c r="C903" t="s">
        <v>8473</v>
      </c>
    </row>
    <row r="904" spans="1:3" x14ac:dyDescent="0.35">
      <c r="A904" t="s">
        <v>2028</v>
      </c>
      <c r="B904" t="s">
        <v>8474</v>
      </c>
      <c r="C904" t="s">
        <v>8475</v>
      </c>
    </row>
    <row r="905" spans="1:3" x14ac:dyDescent="0.35">
      <c r="A905" t="s">
        <v>2036</v>
      </c>
      <c r="B905" t="s">
        <v>8476</v>
      </c>
      <c r="C905" t="s">
        <v>7763</v>
      </c>
    </row>
    <row r="906" spans="1:3" x14ac:dyDescent="0.35">
      <c r="A906" t="s">
        <v>3120</v>
      </c>
      <c r="B906" t="s">
        <v>8477</v>
      </c>
      <c r="C906" t="s">
        <v>8478</v>
      </c>
    </row>
    <row r="907" spans="1:3" x14ac:dyDescent="0.35">
      <c r="A907" t="s">
        <v>2052</v>
      </c>
      <c r="B907" t="s">
        <v>8479</v>
      </c>
      <c r="C907" t="s">
        <v>8480</v>
      </c>
    </row>
    <row r="908" spans="1:3" x14ac:dyDescent="0.35">
      <c r="A908" t="s">
        <v>8481</v>
      </c>
      <c r="B908" t="s">
        <v>8482</v>
      </c>
      <c r="C908" t="s">
        <v>8483</v>
      </c>
    </row>
    <row r="909" spans="1:3" x14ac:dyDescent="0.35">
      <c r="A909" t="s">
        <v>5969</v>
      </c>
      <c r="B909" t="s">
        <v>8484</v>
      </c>
      <c r="C909" t="s">
        <v>8485</v>
      </c>
    </row>
    <row r="910" spans="1:3" x14ac:dyDescent="0.35">
      <c r="A910" t="s">
        <v>5972</v>
      </c>
      <c r="B910" t="s">
        <v>8486</v>
      </c>
      <c r="C910" t="s">
        <v>8487</v>
      </c>
    </row>
    <row r="911" spans="1:3" x14ac:dyDescent="0.35">
      <c r="A911" t="s">
        <v>5975</v>
      </c>
      <c r="B911" t="s">
        <v>8488</v>
      </c>
      <c r="C911" t="s">
        <v>2656</v>
      </c>
    </row>
    <row r="912" spans="1:3" x14ac:dyDescent="0.35">
      <c r="A912" t="s">
        <v>3160</v>
      </c>
      <c r="B912" t="s">
        <v>8489</v>
      </c>
      <c r="C912" t="s">
        <v>8490</v>
      </c>
    </row>
    <row r="913" spans="1:3" x14ac:dyDescent="0.35">
      <c r="A913" t="s">
        <v>6018</v>
      </c>
      <c r="B913" t="s">
        <v>8491</v>
      </c>
      <c r="C913" t="s">
        <v>2590</v>
      </c>
    </row>
    <row r="914" spans="1:3" x14ac:dyDescent="0.35">
      <c r="A914" t="s">
        <v>6018</v>
      </c>
      <c r="B914" t="s">
        <v>8492</v>
      </c>
      <c r="C914" t="s">
        <v>8493</v>
      </c>
    </row>
    <row r="915" spans="1:3" x14ac:dyDescent="0.35">
      <c r="A915" t="s">
        <v>6018</v>
      </c>
      <c r="B915" t="s">
        <v>8494</v>
      </c>
      <c r="C915" t="s">
        <v>5868</v>
      </c>
    </row>
    <row r="916" spans="1:3" x14ac:dyDescent="0.35">
      <c r="A916" t="s">
        <v>6060</v>
      </c>
      <c r="B916" t="s">
        <v>8495</v>
      </c>
      <c r="C916" t="s">
        <v>8496</v>
      </c>
    </row>
    <row r="917" spans="1:3" x14ac:dyDescent="0.35">
      <c r="A917" t="s">
        <v>6010</v>
      </c>
      <c r="B917" t="s">
        <v>8497</v>
      </c>
      <c r="C917" t="s">
        <v>2834</v>
      </c>
    </row>
    <row r="918" spans="1:3" x14ac:dyDescent="0.35">
      <c r="A918" t="s">
        <v>6018</v>
      </c>
      <c r="B918" t="s">
        <v>8498</v>
      </c>
      <c r="C918" t="s">
        <v>2590</v>
      </c>
    </row>
    <row r="919" spans="1:3" x14ac:dyDescent="0.35">
      <c r="A919" t="s">
        <v>8499</v>
      </c>
      <c r="B919" t="s">
        <v>8500</v>
      </c>
      <c r="C919" t="s">
        <v>8501</v>
      </c>
    </row>
    <row r="920" spans="1:3" x14ac:dyDescent="0.35">
      <c r="A920" t="s">
        <v>6124</v>
      </c>
      <c r="B920" t="s">
        <v>8502</v>
      </c>
      <c r="C920" t="s">
        <v>4491</v>
      </c>
    </row>
    <row r="921" spans="1:3" x14ac:dyDescent="0.35">
      <c r="A921" t="s">
        <v>2040</v>
      </c>
      <c r="B921" t="s">
        <v>8503</v>
      </c>
      <c r="C921" t="s">
        <v>8504</v>
      </c>
    </row>
    <row r="922" spans="1:3" x14ac:dyDescent="0.35">
      <c r="A922" t="s">
        <v>2044</v>
      </c>
      <c r="B922" t="s">
        <v>8505</v>
      </c>
      <c r="C922" t="s">
        <v>8506</v>
      </c>
    </row>
    <row r="923" spans="1:3" x14ac:dyDescent="0.35">
      <c r="A923" t="s">
        <v>5850</v>
      </c>
      <c r="B923" t="s">
        <v>8507</v>
      </c>
      <c r="C923" t="s">
        <v>8508</v>
      </c>
    </row>
    <row r="924" spans="1:3" x14ac:dyDescent="0.35">
      <c r="A924" t="s">
        <v>8509</v>
      </c>
      <c r="B924" t="s">
        <v>8510</v>
      </c>
      <c r="C924" t="s">
        <v>8511</v>
      </c>
    </row>
    <row r="925" spans="1:3" x14ac:dyDescent="0.35">
      <c r="A925" t="s">
        <v>5853</v>
      </c>
      <c r="B925" t="s">
        <v>8512</v>
      </c>
      <c r="C925" t="s">
        <v>1068</v>
      </c>
    </row>
    <row r="926" spans="1:3" x14ac:dyDescent="0.35">
      <c r="A926" t="s">
        <v>8513</v>
      </c>
      <c r="B926" t="s">
        <v>8514</v>
      </c>
      <c r="C926" t="s">
        <v>8515</v>
      </c>
    </row>
    <row r="927" spans="1:3" x14ac:dyDescent="0.35">
      <c r="A927" t="s">
        <v>1361</v>
      </c>
      <c r="B927" t="s">
        <v>8516</v>
      </c>
      <c r="C927" t="s">
        <v>8517</v>
      </c>
    </row>
    <row r="928" spans="1:3" x14ac:dyDescent="0.35">
      <c r="A928" t="s">
        <v>386</v>
      </c>
      <c r="B928" t="s">
        <v>8518</v>
      </c>
      <c r="C928" t="s">
        <v>8519</v>
      </c>
    </row>
    <row r="929" spans="1:3" x14ac:dyDescent="0.35">
      <c r="A929" t="s">
        <v>8520</v>
      </c>
      <c r="B929" t="s">
        <v>8521</v>
      </c>
      <c r="C929" t="s">
        <v>8191</v>
      </c>
    </row>
    <row r="930" spans="1:3" x14ac:dyDescent="0.35">
      <c r="A930" t="s">
        <v>5863</v>
      </c>
      <c r="B930" t="s">
        <v>8522</v>
      </c>
      <c r="C930" t="s">
        <v>8523</v>
      </c>
    </row>
    <row r="931" spans="1:3" x14ac:dyDescent="0.35">
      <c r="A931" t="s">
        <v>5115</v>
      </c>
      <c r="B931" t="s">
        <v>8524</v>
      </c>
      <c r="C931" t="s">
        <v>8525</v>
      </c>
    </row>
    <row r="932" spans="1:3" x14ac:dyDescent="0.35">
      <c r="A932" t="s">
        <v>8526</v>
      </c>
      <c r="B932" t="s">
        <v>8527</v>
      </c>
      <c r="C932" t="s">
        <v>8528</v>
      </c>
    </row>
    <row r="933" spans="1:3" x14ac:dyDescent="0.35">
      <c r="A933" t="s">
        <v>2060</v>
      </c>
      <c r="B933" t="s">
        <v>8529</v>
      </c>
      <c r="C933" t="s">
        <v>8530</v>
      </c>
    </row>
    <row r="934" spans="1:3" x14ac:dyDescent="0.35">
      <c r="A934" t="s">
        <v>5881</v>
      </c>
      <c r="B934" t="s">
        <v>8531</v>
      </c>
      <c r="C934" t="s">
        <v>8532</v>
      </c>
    </row>
    <row r="935" spans="1:3" x14ac:dyDescent="0.35">
      <c r="A935" t="s">
        <v>8533</v>
      </c>
      <c r="B935" t="s">
        <v>8534</v>
      </c>
      <c r="C935" t="s">
        <v>8535</v>
      </c>
    </row>
    <row r="936" spans="1:3" x14ac:dyDescent="0.35">
      <c r="A936" t="s">
        <v>2065</v>
      </c>
      <c r="B936" t="s">
        <v>8536</v>
      </c>
      <c r="C936" t="s">
        <v>8537</v>
      </c>
    </row>
    <row r="937" spans="1:3" x14ac:dyDescent="0.35">
      <c r="A937" t="s">
        <v>8538</v>
      </c>
      <c r="B937" t="s">
        <v>8539</v>
      </c>
      <c r="C937" t="s">
        <v>2504</v>
      </c>
    </row>
    <row r="938" spans="1:3" x14ac:dyDescent="0.35">
      <c r="A938" t="s">
        <v>2073</v>
      </c>
      <c r="B938" t="s">
        <v>8540</v>
      </c>
      <c r="C938" t="s">
        <v>2521</v>
      </c>
    </row>
    <row r="939" spans="1:3" x14ac:dyDescent="0.35">
      <c r="A939" t="s">
        <v>2073</v>
      </c>
      <c r="B939" t="s">
        <v>8541</v>
      </c>
      <c r="C939" t="s">
        <v>8542</v>
      </c>
    </row>
    <row r="940" spans="1:3" x14ac:dyDescent="0.35">
      <c r="A940" t="s">
        <v>2073</v>
      </c>
      <c r="B940" t="s">
        <v>8543</v>
      </c>
      <c r="C940" t="s">
        <v>851</v>
      </c>
    </row>
    <row r="941" spans="1:3" x14ac:dyDescent="0.35">
      <c r="A941" t="s">
        <v>390</v>
      </c>
      <c r="B941" t="s">
        <v>8544</v>
      </c>
      <c r="C941" t="s">
        <v>8545</v>
      </c>
    </row>
    <row r="942" spans="1:3" x14ac:dyDescent="0.35">
      <c r="A942" t="s">
        <v>8546</v>
      </c>
      <c r="B942" t="s">
        <v>8547</v>
      </c>
      <c r="C942" t="s">
        <v>8548</v>
      </c>
    </row>
    <row r="943" spans="1:3" x14ac:dyDescent="0.35">
      <c r="A943" t="s">
        <v>2089</v>
      </c>
      <c r="B943" t="s">
        <v>8549</v>
      </c>
      <c r="C943" t="s">
        <v>8550</v>
      </c>
    </row>
    <row r="944" spans="1:3" x14ac:dyDescent="0.35">
      <c r="A944" t="s">
        <v>2093</v>
      </c>
      <c r="B944" t="s">
        <v>8551</v>
      </c>
      <c r="C944" t="s">
        <v>8552</v>
      </c>
    </row>
    <row r="945" spans="1:3" x14ac:dyDescent="0.35">
      <c r="A945" t="s">
        <v>8553</v>
      </c>
      <c r="B945" t="s">
        <v>8554</v>
      </c>
      <c r="C945" t="s">
        <v>8555</v>
      </c>
    </row>
    <row r="946" spans="1:3" x14ac:dyDescent="0.35">
      <c r="A946" t="s">
        <v>2097</v>
      </c>
      <c r="B946" t="s">
        <v>8556</v>
      </c>
      <c r="C946" t="s">
        <v>8557</v>
      </c>
    </row>
    <row r="947" spans="1:3" x14ac:dyDescent="0.35">
      <c r="A947" t="s">
        <v>5916</v>
      </c>
      <c r="B947" t="s">
        <v>8558</v>
      </c>
      <c r="C947" t="s">
        <v>8559</v>
      </c>
    </row>
    <row r="948" spans="1:3" x14ac:dyDescent="0.35">
      <c r="A948" t="s">
        <v>2102</v>
      </c>
      <c r="B948" t="s">
        <v>8560</v>
      </c>
      <c r="C948" t="s">
        <v>8561</v>
      </c>
    </row>
    <row r="949" spans="1:3" x14ac:dyDescent="0.35">
      <c r="A949" t="s">
        <v>2107</v>
      </c>
      <c r="B949" t="s">
        <v>8562</v>
      </c>
      <c r="C949" t="s">
        <v>8563</v>
      </c>
    </row>
    <row r="950" spans="1:3" x14ac:dyDescent="0.35">
      <c r="A950" t="s">
        <v>5919</v>
      </c>
      <c r="B950" t="s">
        <v>8564</v>
      </c>
      <c r="C950" t="s">
        <v>8565</v>
      </c>
    </row>
    <row r="951" spans="1:3" x14ac:dyDescent="0.35">
      <c r="A951" t="s">
        <v>2111</v>
      </c>
      <c r="B951" t="s">
        <v>8566</v>
      </c>
      <c r="C951" t="s">
        <v>8567</v>
      </c>
    </row>
    <row r="952" spans="1:3" x14ac:dyDescent="0.35">
      <c r="A952" t="s">
        <v>8568</v>
      </c>
      <c r="B952" t="s">
        <v>8569</v>
      </c>
      <c r="C952" t="s">
        <v>8570</v>
      </c>
    </row>
    <row r="953" spans="1:3" x14ac:dyDescent="0.35">
      <c r="A953" t="s">
        <v>5935</v>
      </c>
      <c r="B953" t="s">
        <v>8571</v>
      </c>
      <c r="C953" t="s">
        <v>2965</v>
      </c>
    </row>
    <row r="954" spans="1:3" x14ac:dyDescent="0.35">
      <c r="A954" t="s">
        <v>2116</v>
      </c>
      <c r="B954" t="s">
        <v>8572</v>
      </c>
      <c r="C954" t="s">
        <v>8573</v>
      </c>
    </row>
    <row r="955" spans="1:3" x14ac:dyDescent="0.35">
      <c r="A955" t="s">
        <v>5944</v>
      </c>
      <c r="B955" t="s">
        <v>8574</v>
      </c>
      <c r="C955" t="s">
        <v>4487</v>
      </c>
    </row>
    <row r="956" spans="1:3" x14ac:dyDescent="0.35">
      <c r="A956" t="s">
        <v>8575</v>
      </c>
      <c r="B956" t="s">
        <v>8576</v>
      </c>
      <c r="C956" t="s">
        <v>8371</v>
      </c>
    </row>
    <row r="957" spans="1:3" x14ac:dyDescent="0.35">
      <c r="A957" t="s">
        <v>2120</v>
      </c>
      <c r="B957" t="s">
        <v>8577</v>
      </c>
      <c r="C957" t="s">
        <v>8578</v>
      </c>
    </row>
    <row r="958" spans="1:3" x14ac:dyDescent="0.35">
      <c r="A958" t="s">
        <v>2128</v>
      </c>
      <c r="B958" t="s">
        <v>8579</v>
      </c>
      <c r="C958" t="s">
        <v>8580</v>
      </c>
    </row>
    <row r="959" spans="1:3" x14ac:dyDescent="0.35">
      <c r="A959" t="s">
        <v>8581</v>
      </c>
      <c r="B959" t="s">
        <v>8582</v>
      </c>
      <c r="C959" t="s">
        <v>8583</v>
      </c>
    </row>
    <row r="960" spans="1:3" x14ac:dyDescent="0.35">
      <c r="A960" t="s">
        <v>8584</v>
      </c>
      <c r="B960" t="s">
        <v>8585</v>
      </c>
      <c r="C960" t="s">
        <v>2795</v>
      </c>
    </row>
    <row r="961" spans="1:3" x14ac:dyDescent="0.35">
      <c r="A961" t="s">
        <v>5955</v>
      </c>
      <c r="B961" t="s">
        <v>8586</v>
      </c>
      <c r="C961" t="s">
        <v>2552</v>
      </c>
    </row>
    <row r="962" spans="1:3" x14ac:dyDescent="0.35">
      <c r="A962" t="s">
        <v>8587</v>
      </c>
      <c r="B962" t="s">
        <v>8588</v>
      </c>
      <c r="C962" t="s">
        <v>8589</v>
      </c>
    </row>
    <row r="963" spans="1:3" x14ac:dyDescent="0.35">
      <c r="A963" t="s">
        <v>5966</v>
      </c>
      <c r="B963" t="s">
        <v>8590</v>
      </c>
      <c r="C963" t="s">
        <v>8591</v>
      </c>
    </row>
    <row r="964" spans="1:3" x14ac:dyDescent="0.35">
      <c r="A964" t="s">
        <v>8592</v>
      </c>
      <c r="B964" t="s">
        <v>8593</v>
      </c>
      <c r="C964" t="s">
        <v>8594</v>
      </c>
    </row>
    <row r="965" spans="1:3" x14ac:dyDescent="0.35">
      <c r="A965" t="s">
        <v>8595</v>
      </c>
      <c r="B965" t="s">
        <v>8596</v>
      </c>
      <c r="C965" t="s">
        <v>8597</v>
      </c>
    </row>
    <row r="966" spans="1:3" x14ac:dyDescent="0.35">
      <c r="A966" t="s">
        <v>2136</v>
      </c>
      <c r="B966" t="s">
        <v>8598</v>
      </c>
      <c r="C966" t="s">
        <v>8599</v>
      </c>
    </row>
    <row r="967" spans="1:3" x14ac:dyDescent="0.35">
      <c r="A967" t="s">
        <v>5982</v>
      </c>
      <c r="B967" t="s">
        <v>8600</v>
      </c>
      <c r="C967" t="s">
        <v>2990</v>
      </c>
    </row>
    <row r="968" spans="1:3" x14ac:dyDescent="0.35">
      <c r="A968" t="s">
        <v>2140</v>
      </c>
      <c r="B968" t="s">
        <v>8601</v>
      </c>
      <c r="C968" t="s">
        <v>8602</v>
      </c>
    </row>
    <row r="969" spans="1:3" x14ac:dyDescent="0.35">
      <c r="A969" t="s">
        <v>2147</v>
      </c>
      <c r="B969" t="s">
        <v>8603</v>
      </c>
      <c r="C969" t="s">
        <v>8604</v>
      </c>
    </row>
    <row r="970" spans="1:3" x14ac:dyDescent="0.35">
      <c r="A970" t="s">
        <v>8605</v>
      </c>
      <c r="B970" t="s">
        <v>8606</v>
      </c>
      <c r="C970" t="s">
        <v>8607</v>
      </c>
    </row>
    <row r="971" spans="1:3" x14ac:dyDescent="0.35">
      <c r="A971" t="s">
        <v>8608</v>
      </c>
      <c r="B971" t="s">
        <v>8609</v>
      </c>
      <c r="C971" t="s">
        <v>2554</v>
      </c>
    </row>
    <row r="972" spans="1:3" x14ac:dyDescent="0.35">
      <c r="A972" t="s">
        <v>2151</v>
      </c>
      <c r="B972" t="s">
        <v>8610</v>
      </c>
      <c r="C972" t="s">
        <v>8611</v>
      </c>
    </row>
    <row r="973" spans="1:3" x14ac:dyDescent="0.35">
      <c r="A973" t="s">
        <v>2155</v>
      </c>
      <c r="B973" t="s">
        <v>8612</v>
      </c>
      <c r="C973" t="s">
        <v>8613</v>
      </c>
    </row>
    <row r="974" spans="1:3" x14ac:dyDescent="0.35">
      <c r="A974" t="s">
        <v>395</v>
      </c>
      <c r="B974" t="s">
        <v>8614</v>
      </c>
      <c r="C974" t="s">
        <v>8615</v>
      </c>
    </row>
    <row r="975" spans="1:3" x14ac:dyDescent="0.35">
      <c r="A975" t="s">
        <v>8616</v>
      </c>
      <c r="B975" t="s">
        <v>8617</v>
      </c>
      <c r="C975" t="s">
        <v>8618</v>
      </c>
    </row>
    <row r="976" spans="1:3" x14ac:dyDescent="0.35">
      <c r="A976" t="s">
        <v>6046</v>
      </c>
      <c r="B976" t="s">
        <v>8619</v>
      </c>
      <c r="C976" t="s">
        <v>8620</v>
      </c>
    </row>
    <row r="977" spans="1:3" x14ac:dyDescent="0.35">
      <c r="A977" t="s">
        <v>2159</v>
      </c>
      <c r="B977" t="s">
        <v>8621</v>
      </c>
      <c r="C977" t="s">
        <v>8622</v>
      </c>
    </row>
    <row r="978" spans="1:3" x14ac:dyDescent="0.35">
      <c r="A978" t="s">
        <v>8623</v>
      </c>
      <c r="B978" t="s">
        <v>8624</v>
      </c>
      <c r="C978" t="s">
        <v>8625</v>
      </c>
    </row>
    <row r="979" spans="1:3" x14ac:dyDescent="0.35">
      <c r="A979" t="s">
        <v>6057</v>
      </c>
      <c r="B979" t="s">
        <v>8626</v>
      </c>
      <c r="C979" t="s">
        <v>2652</v>
      </c>
    </row>
    <row r="980" spans="1:3" x14ac:dyDescent="0.35">
      <c r="A980" t="s">
        <v>731</v>
      </c>
      <c r="B980" t="s">
        <v>8627</v>
      </c>
      <c r="C980" t="s">
        <v>8628</v>
      </c>
    </row>
    <row r="981" spans="1:3" x14ac:dyDescent="0.35">
      <c r="A981" t="s">
        <v>8629</v>
      </c>
      <c r="B981" t="s">
        <v>8630</v>
      </c>
      <c r="C981" t="s">
        <v>4568</v>
      </c>
    </row>
    <row r="982" spans="1:3" x14ac:dyDescent="0.35">
      <c r="A982" t="s">
        <v>6064</v>
      </c>
      <c r="B982" t="s">
        <v>8631</v>
      </c>
      <c r="C982" t="s">
        <v>8632</v>
      </c>
    </row>
    <row r="983" spans="1:3" x14ac:dyDescent="0.35">
      <c r="A983" t="s">
        <v>6066</v>
      </c>
      <c r="B983" t="s">
        <v>8633</v>
      </c>
      <c r="C983" t="s">
        <v>8634</v>
      </c>
    </row>
    <row r="984" spans="1:3" x14ac:dyDescent="0.35">
      <c r="A984" t="s">
        <v>8635</v>
      </c>
      <c r="B984" t="s">
        <v>8636</v>
      </c>
      <c r="C984" t="s">
        <v>8637</v>
      </c>
    </row>
    <row r="985" spans="1:3" x14ac:dyDescent="0.35">
      <c r="A985" t="s">
        <v>6069</v>
      </c>
      <c r="B985" t="s">
        <v>8638</v>
      </c>
      <c r="C985" t="s">
        <v>8639</v>
      </c>
    </row>
    <row r="986" spans="1:3" x14ac:dyDescent="0.35">
      <c r="A986" t="s">
        <v>8640</v>
      </c>
      <c r="B986" t="s">
        <v>8641</v>
      </c>
      <c r="C986" t="s">
        <v>8642</v>
      </c>
    </row>
    <row r="987" spans="1:3" x14ac:dyDescent="0.35">
      <c r="A987" t="s">
        <v>6072</v>
      </c>
      <c r="B987" t="s">
        <v>8643</v>
      </c>
      <c r="C987" t="s">
        <v>8644</v>
      </c>
    </row>
    <row r="988" spans="1:3" x14ac:dyDescent="0.35">
      <c r="A988" t="s">
        <v>2162</v>
      </c>
      <c r="B988" t="s">
        <v>8645</v>
      </c>
      <c r="C988" t="s">
        <v>2655</v>
      </c>
    </row>
    <row r="989" spans="1:3" x14ac:dyDescent="0.35">
      <c r="A989" t="s">
        <v>8646</v>
      </c>
      <c r="B989" t="s">
        <v>8647</v>
      </c>
      <c r="C989" t="s">
        <v>8148</v>
      </c>
    </row>
    <row r="990" spans="1:3" x14ac:dyDescent="0.35">
      <c r="A990" t="s">
        <v>2170</v>
      </c>
      <c r="B990" t="s">
        <v>8648</v>
      </c>
      <c r="C990" t="s">
        <v>8649</v>
      </c>
    </row>
    <row r="991" spans="1:3" x14ac:dyDescent="0.35">
      <c r="A991" t="s">
        <v>2174</v>
      </c>
      <c r="B991" t="s">
        <v>8650</v>
      </c>
      <c r="C991" t="s">
        <v>8651</v>
      </c>
    </row>
    <row r="992" spans="1:3" x14ac:dyDescent="0.35">
      <c r="A992" t="s">
        <v>8652</v>
      </c>
      <c r="B992" t="s">
        <v>8653</v>
      </c>
      <c r="C992" t="s">
        <v>8654</v>
      </c>
    </row>
    <row r="993" spans="1:3" x14ac:dyDescent="0.35">
      <c r="A993" t="s">
        <v>2178</v>
      </c>
      <c r="B993" t="s">
        <v>8655</v>
      </c>
      <c r="C993" t="s">
        <v>8656</v>
      </c>
    </row>
    <row r="994" spans="1:3" x14ac:dyDescent="0.35">
      <c r="A994" t="s">
        <v>6108</v>
      </c>
      <c r="B994" t="s">
        <v>8657</v>
      </c>
      <c r="C994" t="s">
        <v>8658</v>
      </c>
    </row>
    <row r="995" spans="1:3" x14ac:dyDescent="0.35">
      <c r="A995" t="s">
        <v>6114</v>
      </c>
      <c r="B995" t="s">
        <v>8659</v>
      </c>
      <c r="C995" t="s">
        <v>8660</v>
      </c>
    </row>
    <row r="996" spans="1:3" x14ac:dyDescent="0.35">
      <c r="A996" t="s">
        <v>6117</v>
      </c>
      <c r="B996" t="s">
        <v>8661</v>
      </c>
      <c r="C996" t="s">
        <v>8662</v>
      </c>
    </row>
    <row r="997" spans="1:3" x14ac:dyDescent="0.35">
      <c r="A997" t="s">
        <v>6120</v>
      </c>
      <c r="B997" t="s">
        <v>8663</v>
      </c>
      <c r="C997" t="s">
        <v>8664</v>
      </c>
    </row>
    <row r="998" spans="1:3" x14ac:dyDescent="0.35">
      <c r="A998" t="s">
        <v>8665</v>
      </c>
      <c r="B998" t="s">
        <v>8666</v>
      </c>
      <c r="C998" t="s">
        <v>8667</v>
      </c>
    </row>
    <row r="999" spans="1:3" x14ac:dyDescent="0.35">
      <c r="A999" t="s">
        <v>2182</v>
      </c>
      <c r="B999" t="s">
        <v>8668</v>
      </c>
      <c r="C999" t="s">
        <v>8669</v>
      </c>
    </row>
    <row r="1000" spans="1:3" x14ac:dyDescent="0.35">
      <c r="A1000" t="s">
        <v>2186</v>
      </c>
      <c r="B1000" t="s">
        <v>8670</v>
      </c>
      <c r="C1000" t="s">
        <v>8671</v>
      </c>
    </row>
    <row r="1001" spans="1:3" x14ac:dyDescent="0.35">
      <c r="A1001" t="s">
        <v>8672</v>
      </c>
      <c r="B1001" t="s">
        <v>8673</v>
      </c>
      <c r="C1001" t="s">
        <v>8674</v>
      </c>
    </row>
    <row r="1002" spans="1:3" x14ac:dyDescent="0.35">
      <c r="A1002" t="s">
        <v>6135</v>
      </c>
      <c r="B1002" t="s">
        <v>8675</v>
      </c>
      <c r="C1002" t="s">
        <v>8676</v>
      </c>
    </row>
    <row r="1003" spans="1:3" x14ac:dyDescent="0.35">
      <c r="A1003" t="s">
        <v>8677</v>
      </c>
      <c r="B1003" t="s">
        <v>8678</v>
      </c>
      <c r="C1003" t="s">
        <v>8679</v>
      </c>
    </row>
    <row r="1004" spans="1:3" x14ac:dyDescent="0.35">
      <c r="A1004" t="s">
        <v>8680</v>
      </c>
      <c r="B1004" t="s">
        <v>8681</v>
      </c>
      <c r="C1004" t="s">
        <v>8682</v>
      </c>
    </row>
    <row r="1005" spans="1:3" x14ac:dyDescent="0.35">
      <c r="A1005" t="s">
        <v>2234</v>
      </c>
      <c r="B1005" t="s">
        <v>8683</v>
      </c>
      <c r="C1005" t="s">
        <v>8684</v>
      </c>
    </row>
    <row r="1006" spans="1:3" x14ac:dyDescent="0.35">
      <c r="A1006" t="s">
        <v>3201</v>
      </c>
      <c r="B1006" t="s">
        <v>8685</v>
      </c>
      <c r="C1006" t="s">
        <v>8686</v>
      </c>
    </row>
    <row r="1007" spans="1:3" x14ac:dyDescent="0.35">
      <c r="A1007" t="s">
        <v>6143</v>
      </c>
      <c r="B1007" t="s">
        <v>8687</v>
      </c>
      <c r="C1007" t="s">
        <v>8688</v>
      </c>
    </row>
    <row r="1008" spans="1:3" x14ac:dyDescent="0.35">
      <c r="A1008" t="s">
        <v>6146</v>
      </c>
      <c r="B1008" t="s">
        <v>8689</v>
      </c>
      <c r="C1008" t="s">
        <v>8690</v>
      </c>
    </row>
    <row r="1009" spans="1:3" x14ac:dyDescent="0.35">
      <c r="A1009" t="s">
        <v>6149</v>
      </c>
      <c r="B1009" t="s">
        <v>8691</v>
      </c>
      <c r="C1009" t="s">
        <v>2581</v>
      </c>
    </row>
    <row r="1010" spans="1:3" x14ac:dyDescent="0.35">
      <c r="A1010" t="s">
        <v>6152</v>
      </c>
      <c r="B1010" t="s">
        <v>8692</v>
      </c>
      <c r="C1010" t="s">
        <v>8693</v>
      </c>
    </row>
    <row r="1011" spans="1:3" x14ac:dyDescent="0.35">
      <c r="A1011" t="s">
        <v>8694</v>
      </c>
      <c r="B1011" t="s">
        <v>8695</v>
      </c>
      <c r="C1011" t="s">
        <v>8696</v>
      </c>
    </row>
    <row r="1012" spans="1:3" x14ac:dyDescent="0.35">
      <c r="A1012" t="s">
        <v>2190</v>
      </c>
      <c r="B1012" t="s">
        <v>8697</v>
      </c>
      <c r="C1012" t="s">
        <v>8698</v>
      </c>
    </row>
    <row r="1013" spans="1:3" x14ac:dyDescent="0.35">
      <c r="A1013" t="s">
        <v>6157</v>
      </c>
      <c r="B1013" t="s">
        <v>8699</v>
      </c>
      <c r="C1013" t="s">
        <v>3835</v>
      </c>
    </row>
    <row r="1014" spans="1:3" x14ac:dyDescent="0.35">
      <c r="A1014" t="s">
        <v>8700</v>
      </c>
      <c r="B1014" t="s">
        <v>8701</v>
      </c>
      <c r="C1014" t="s">
        <v>8702</v>
      </c>
    </row>
    <row r="1015" spans="1:3" x14ac:dyDescent="0.35">
      <c r="A1015" t="s">
        <v>406</v>
      </c>
      <c r="B1015" t="s">
        <v>8703</v>
      </c>
      <c r="C1015" t="s">
        <v>8704</v>
      </c>
    </row>
    <row r="1016" spans="1:3" x14ac:dyDescent="0.35">
      <c r="A1016" t="s">
        <v>2198</v>
      </c>
      <c r="B1016" t="s">
        <v>8705</v>
      </c>
      <c r="C1016" t="s">
        <v>8706</v>
      </c>
    </row>
    <row r="1017" spans="1:3" x14ac:dyDescent="0.35">
      <c r="A1017" t="s">
        <v>2206</v>
      </c>
      <c r="B1017" t="s">
        <v>8707</v>
      </c>
      <c r="C1017" t="s">
        <v>4107</v>
      </c>
    </row>
    <row r="1018" spans="1:3" x14ac:dyDescent="0.35">
      <c r="A1018" t="s">
        <v>8708</v>
      </c>
      <c r="B1018" t="s">
        <v>8709</v>
      </c>
      <c r="C1018" t="s">
        <v>8710</v>
      </c>
    </row>
    <row r="1019" spans="1:3" x14ac:dyDescent="0.35">
      <c r="A1019" t="s">
        <v>8711</v>
      </c>
      <c r="B1019" t="s">
        <v>8712</v>
      </c>
      <c r="C1019" t="s">
        <v>8713</v>
      </c>
    </row>
    <row r="1020" spans="1:3" x14ac:dyDescent="0.35">
      <c r="A1020" t="s">
        <v>2210</v>
      </c>
      <c r="B1020" t="s">
        <v>8714</v>
      </c>
      <c r="C1020" t="s">
        <v>8715</v>
      </c>
    </row>
    <row r="1021" spans="1:3" x14ac:dyDescent="0.35">
      <c r="A1021" t="s">
        <v>8716</v>
      </c>
      <c r="B1021" t="s">
        <v>8717</v>
      </c>
      <c r="C1021" t="s">
        <v>8718</v>
      </c>
    </row>
    <row r="1022" spans="1:3" x14ac:dyDescent="0.35">
      <c r="A1022" t="s">
        <v>8719</v>
      </c>
      <c r="B1022" t="s">
        <v>8720</v>
      </c>
      <c r="C1022" t="s">
        <v>8721</v>
      </c>
    </row>
    <row r="1023" spans="1:3" x14ac:dyDescent="0.35">
      <c r="A1023" t="s">
        <v>8722</v>
      </c>
      <c r="B1023" t="s">
        <v>8723</v>
      </c>
      <c r="C1023" t="s">
        <v>8724</v>
      </c>
    </row>
    <row r="1024" spans="1:3" x14ac:dyDescent="0.35">
      <c r="A1024" t="s">
        <v>8725</v>
      </c>
      <c r="B1024" t="s">
        <v>8726</v>
      </c>
      <c r="C1024" t="s">
        <v>8727</v>
      </c>
    </row>
    <row r="1025" spans="1:3" x14ac:dyDescent="0.35">
      <c r="A1025" t="s">
        <v>8728</v>
      </c>
      <c r="B1025" t="s">
        <v>8729</v>
      </c>
      <c r="C1025" t="s">
        <v>8730</v>
      </c>
    </row>
    <row r="1026" spans="1:3" x14ac:dyDescent="0.35">
      <c r="A1026" t="s">
        <v>8731</v>
      </c>
      <c r="B1026" t="s">
        <v>8732</v>
      </c>
      <c r="C1026" t="s">
        <v>8733</v>
      </c>
    </row>
    <row r="1027" spans="1:3" x14ac:dyDescent="0.35">
      <c r="A1027" t="s">
        <v>2214</v>
      </c>
      <c r="B1027" t="s">
        <v>8734</v>
      </c>
      <c r="C1027" t="s">
        <v>5292</v>
      </c>
    </row>
    <row r="1028" spans="1:3" x14ac:dyDescent="0.35">
      <c r="A1028" t="s">
        <v>8735</v>
      </c>
      <c r="B1028" t="s">
        <v>8736</v>
      </c>
      <c r="C1028" t="s">
        <v>8737</v>
      </c>
    </row>
    <row r="1029" spans="1:3" x14ac:dyDescent="0.35">
      <c r="A1029" t="s">
        <v>3191</v>
      </c>
      <c r="B1029" t="s">
        <v>8738</v>
      </c>
      <c r="C1029" t="s">
        <v>8739</v>
      </c>
    </row>
    <row r="1030" spans="1:3" x14ac:dyDescent="0.35">
      <c r="A1030" t="s">
        <v>2218</v>
      </c>
      <c r="B1030" t="s">
        <v>8740</v>
      </c>
      <c r="C1030" t="s">
        <v>7115</v>
      </c>
    </row>
    <row r="1031" spans="1:3" x14ac:dyDescent="0.35">
      <c r="A1031" t="s">
        <v>8741</v>
      </c>
      <c r="B1031" t="s">
        <v>8742</v>
      </c>
      <c r="C1031" t="s">
        <v>8743</v>
      </c>
    </row>
    <row r="1032" spans="1:3" x14ac:dyDescent="0.35">
      <c r="A1032" t="s">
        <v>2222</v>
      </c>
      <c r="B1032" t="s">
        <v>8744</v>
      </c>
      <c r="C1032" t="s">
        <v>6921</v>
      </c>
    </row>
    <row r="1033" spans="1:3" x14ac:dyDescent="0.35">
      <c r="A1033" t="s">
        <v>2226</v>
      </c>
      <c r="B1033" t="s">
        <v>8745</v>
      </c>
      <c r="C1033" t="s">
        <v>8746</v>
      </c>
    </row>
    <row r="1034" spans="1:3" x14ac:dyDescent="0.35">
      <c r="A1034" t="s">
        <v>2230</v>
      </c>
      <c r="B1034" t="s">
        <v>8747</v>
      </c>
      <c r="C1034" t="s">
        <v>8724</v>
      </c>
    </row>
    <row r="1035" spans="1:3" x14ac:dyDescent="0.35">
      <c r="A1035" t="s">
        <v>6218</v>
      </c>
      <c r="B1035" t="s">
        <v>8748</v>
      </c>
      <c r="C1035" t="s">
        <v>8749</v>
      </c>
    </row>
    <row r="1036" spans="1:3" x14ac:dyDescent="0.35">
      <c r="A1036" t="s">
        <v>2238</v>
      </c>
      <c r="B1036" t="s">
        <v>8750</v>
      </c>
      <c r="C1036" t="s">
        <v>8751</v>
      </c>
    </row>
    <row r="1037" spans="1:3" x14ac:dyDescent="0.35">
      <c r="A1037" t="s">
        <v>2242</v>
      </c>
      <c r="B1037" t="s">
        <v>8752</v>
      </c>
      <c r="C1037" t="s">
        <v>8753</v>
      </c>
    </row>
    <row r="1038" spans="1:3" x14ac:dyDescent="0.35">
      <c r="A1038" t="s">
        <v>8754</v>
      </c>
      <c r="B1038" t="s">
        <v>8755</v>
      </c>
      <c r="C1038" t="s">
        <v>7861</v>
      </c>
    </row>
    <row r="1039" spans="1:3" x14ac:dyDescent="0.35">
      <c r="A1039" t="s">
        <v>463</v>
      </c>
      <c r="B1039" t="s">
        <v>8756</v>
      </c>
      <c r="C1039" t="s">
        <v>8757</v>
      </c>
    </row>
    <row r="1040" spans="1:3" x14ac:dyDescent="0.35">
      <c r="A1040" t="s">
        <v>8758</v>
      </c>
      <c r="B1040" t="s">
        <v>8759</v>
      </c>
      <c r="C1040" t="s">
        <v>8760</v>
      </c>
    </row>
    <row r="1041" spans="1:3" x14ac:dyDescent="0.35">
      <c r="A1041" t="s">
        <v>2254</v>
      </c>
      <c r="B1041" t="s">
        <v>8761</v>
      </c>
      <c r="C1041" t="s">
        <v>7069</v>
      </c>
    </row>
    <row r="1042" spans="1:3" x14ac:dyDescent="0.35">
      <c r="A1042" t="s">
        <v>2258</v>
      </c>
      <c r="B1042" t="s">
        <v>8762</v>
      </c>
      <c r="C1042" t="s">
        <v>8763</v>
      </c>
    </row>
    <row r="1043" spans="1:3" x14ac:dyDescent="0.35">
      <c r="A1043" t="s">
        <v>3204</v>
      </c>
      <c r="B1043" t="s">
        <v>8764</v>
      </c>
      <c r="C1043" t="s">
        <v>8765</v>
      </c>
    </row>
    <row r="1044" spans="1:3" x14ac:dyDescent="0.35">
      <c r="A1044" t="s">
        <v>2267</v>
      </c>
      <c r="B1044" t="s">
        <v>8766</v>
      </c>
      <c r="C1044" t="s">
        <v>8724</v>
      </c>
    </row>
    <row r="1045" spans="1:3" x14ac:dyDescent="0.35">
      <c r="A1045" t="s">
        <v>3209</v>
      </c>
      <c r="B1045" t="s">
        <v>8767</v>
      </c>
      <c r="C1045" t="s">
        <v>8768</v>
      </c>
    </row>
    <row r="1046" spans="1:3" x14ac:dyDescent="0.35">
      <c r="A1046" t="s">
        <v>6258</v>
      </c>
      <c r="B1046" t="s">
        <v>8769</v>
      </c>
      <c r="C1046" t="s">
        <v>8770</v>
      </c>
    </row>
    <row r="1047" spans="1:3" x14ac:dyDescent="0.35">
      <c r="A1047" t="s">
        <v>8771</v>
      </c>
      <c r="B1047" t="s">
        <v>8772</v>
      </c>
      <c r="C1047" t="s">
        <v>3283</v>
      </c>
    </row>
    <row r="1048" spans="1:3" x14ac:dyDescent="0.35">
      <c r="A1048" t="s">
        <v>2275</v>
      </c>
      <c r="B1048" t="s">
        <v>8773</v>
      </c>
      <c r="C1048" t="s">
        <v>8774</v>
      </c>
    </row>
    <row r="1049" spans="1:3" x14ac:dyDescent="0.35">
      <c r="A1049" t="s">
        <v>2279</v>
      </c>
      <c r="B1049" t="s">
        <v>8775</v>
      </c>
      <c r="C1049" t="s">
        <v>8776</v>
      </c>
    </row>
    <row r="1050" spans="1:3" x14ac:dyDescent="0.35">
      <c r="A1050" t="s">
        <v>2283</v>
      </c>
      <c r="B1050" t="s">
        <v>8777</v>
      </c>
      <c r="C1050" t="s">
        <v>2542</v>
      </c>
    </row>
    <row r="1051" spans="1:3" x14ac:dyDescent="0.35">
      <c r="A1051" t="s">
        <v>8778</v>
      </c>
      <c r="B1051" t="s">
        <v>8779</v>
      </c>
      <c r="C1051" t="s">
        <v>8780</v>
      </c>
    </row>
    <row r="1052" spans="1:3" x14ac:dyDescent="0.35">
      <c r="A1052" t="s">
        <v>8781</v>
      </c>
      <c r="B1052" t="s">
        <v>8782</v>
      </c>
      <c r="C1052" t="s">
        <v>3453</v>
      </c>
    </row>
    <row r="1053" spans="1:3" x14ac:dyDescent="0.35">
      <c r="A1053" t="s">
        <v>6272</v>
      </c>
      <c r="B1053" t="s">
        <v>8783</v>
      </c>
      <c r="C1053" t="s">
        <v>8784</v>
      </c>
    </row>
    <row r="1054" spans="1:3" x14ac:dyDescent="0.35">
      <c r="A1054" t="s">
        <v>2287</v>
      </c>
      <c r="B1054" t="s">
        <v>8785</v>
      </c>
      <c r="C1054" t="s">
        <v>8786</v>
      </c>
    </row>
    <row r="1055" spans="1:3" x14ac:dyDescent="0.35">
      <c r="A1055" t="s">
        <v>6284</v>
      </c>
      <c r="B1055" t="s">
        <v>8787</v>
      </c>
      <c r="C1055" t="s">
        <v>8788</v>
      </c>
    </row>
    <row r="1056" spans="1:3" x14ac:dyDescent="0.35">
      <c r="A1056" t="s">
        <v>6289</v>
      </c>
      <c r="B1056" t="s">
        <v>8789</v>
      </c>
      <c r="C1056" t="s">
        <v>6093</v>
      </c>
    </row>
    <row r="1057" spans="1:3" x14ac:dyDescent="0.35">
      <c r="A1057" t="s">
        <v>6442</v>
      </c>
      <c r="B1057" t="s">
        <v>8790</v>
      </c>
      <c r="C1057" t="s">
        <v>2916</v>
      </c>
    </row>
    <row r="1058" spans="1:3" x14ac:dyDescent="0.35">
      <c r="A1058" t="s">
        <v>6292</v>
      </c>
      <c r="B1058" t="s">
        <v>8791</v>
      </c>
      <c r="C1058" t="s">
        <v>8792</v>
      </c>
    </row>
    <row r="1059" spans="1:3" x14ac:dyDescent="0.35">
      <c r="A1059" t="s">
        <v>8793</v>
      </c>
      <c r="B1059" t="s">
        <v>8794</v>
      </c>
      <c r="C1059" t="s">
        <v>8795</v>
      </c>
    </row>
    <row r="1060" spans="1:3" x14ac:dyDescent="0.35">
      <c r="A1060" t="s">
        <v>8796</v>
      </c>
      <c r="B1060" t="s">
        <v>8797</v>
      </c>
      <c r="C1060" t="s">
        <v>8798</v>
      </c>
    </row>
    <row r="1061" spans="1:3" x14ac:dyDescent="0.35">
      <c r="A1061" t="s">
        <v>6303</v>
      </c>
      <c r="B1061" t="s">
        <v>8799</v>
      </c>
      <c r="C1061" t="s">
        <v>8800</v>
      </c>
    </row>
    <row r="1062" spans="1:3" x14ac:dyDescent="0.35">
      <c r="A1062" t="s">
        <v>2298</v>
      </c>
      <c r="B1062" t="s">
        <v>8801</v>
      </c>
      <c r="C1062" t="s">
        <v>2544</v>
      </c>
    </row>
    <row r="1063" spans="1:3" x14ac:dyDescent="0.35">
      <c r="A1063" t="s">
        <v>8802</v>
      </c>
      <c r="B1063" t="s">
        <v>8803</v>
      </c>
      <c r="C1063" t="s">
        <v>8804</v>
      </c>
    </row>
    <row r="1064" spans="1:3" x14ac:dyDescent="0.35">
      <c r="A1064" t="s">
        <v>2294</v>
      </c>
      <c r="B1064" t="s">
        <v>8805</v>
      </c>
      <c r="C1064" t="s">
        <v>8806</v>
      </c>
    </row>
    <row r="1065" spans="1:3" x14ac:dyDescent="0.35">
      <c r="A1065" t="s">
        <v>8807</v>
      </c>
      <c r="B1065" t="s">
        <v>8808</v>
      </c>
      <c r="C1065" t="s">
        <v>5283</v>
      </c>
    </row>
    <row r="1066" spans="1:3" x14ac:dyDescent="0.35">
      <c r="A1066" t="s">
        <v>6307</v>
      </c>
      <c r="B1066" t="s">
        <v>8809</v>
      </c>
      <c r="C1066" t="s">
        <v>8457</v>
      </c>
    </row>
    <row r="1067" spans="1:3" x14ac:dyDescent="0.35">
      <c r="A1067" t="s">
        <v>6310</v>
      </c>
      <c r="B1067" t="s">
        <v>8810</v>
      </c>
      <c r="C1067" t="s">
        <v>8811</v>
      </c>
    </row>
    <row r="1068" spans="1:3" x14ac:dyDescent="0.35">
      <c r="A1068" t="s">
        <v>6318</v>
      </c>
      <c r="B1068" t="s">
        <v>8812</v>
      </c>
      <c r="C1068" t="s">
        <v>8669</v>
      </c>
    </row>
    <row r="1069" spans="1:3" x14ac:dyDescent="0.35">
      <c r="A1069" t="s">
        <v>2302</v>
      </c>
      <c r="B1069" t="s">
        <v>8813</v>
      </c>
      <c r="C1069" t="s">
        <v>8814</v>
      </c>
    </row>
    <row r="1070" spans="1:3" x14ac:dyDescent="0.35">
      <c r="A1070" t="s">
        <v>6325</v>
      </c>
      <c r="B1070" t="s">
        <v>8815</v>
      </c>
      <c r="C1070" t="s">
        <v>8816</v>
      </c>
    </row>
    <row r="1071" spans="1:3" x14ac:dyDescent="0.35">
      <c r="A1071" t="s">
        <v>8817</v>
      </c>
      <c r="B1071" t="s">
        <v>8818</v>
      </c>
      <c r="C1071" t="s">
        <v>8819</v>
      </c>
    </row>
    <row r="1072" spans="1:3" x14ac:dyDescent="0.35">
      <c r="A1072" t="s">
        <v>2310</v>
      </c>
      <c r="B1072" t="s">
        <v>8820</v>
      </c>
      <c r="C1072" t="s">
        <v>3283</v>
      </c>
    </row>
    <row r="1073" spans="1:3" x14ac:dyDescent="0.35">
      <c r="A1073" t="s">
        <v>2314</v>
      </c>
      <c r="B1073" t="s">
        <v>8821</v>
      </c>
      <c r="C1073" t="s">
        <v>8822</v>
      </c>
    </row>
    <row r="1074" spans="1:3" x14ac:dyDescent="0.35">
      <c r="A1074" t="s">
        <v>6360</v>
      </c>
      <c r="B1074" t="s">
        <v>8823</v>
      </c>
      <c r="C1074" t="s">
        <v>8824</v>
      </c>
    </row>
    <row r="1075" spans="1:3" x14ac:dyDescent="0.35">
      <c r="A1075" t="s">
        <v>2318</v>
      </c>
      <c r="B1075" t="s">
        <v>8825</v>
      </c>
      <c r="C1075" t="s">
        <v>8826</v>
      </c>
    </row>
    <row r="1076" spans="1:3" x14ac:dyDescent="0.35">
      <c r="A1076" t="s">
        <v>6334</v>
      </c>
      <c r="B1076" t="s">
        <v>8827</v>
      </c>
      <c r="C1076" t="s">
        <v>6829</v>
      </c>
    </row>
    <row r="1077" spans="1:3" x14ac:dyDescent="0.35">
      <c r="A1077" t="s">
        <v>2322</v>
      </c>
      <c r="B1077" t="s">
        <v>8828</v>
      </c>
      <c r="C1077" t="s">
        <v>8829</v>
      </c>
    </row>
    <row r="1078" spans="1:3" x14ac:dyDescent="0.35">
      <c r="A1078" t="s">
        <v>3215</v>
      </c>
      <c r="B1078" t="s">
        <v>8830</v>
      </c>
      <c r="C1078" t="s">
        <v>8831</v>
      </c>
    </row>
    <row r="1079" spans="1:3" x14ac:dyDescent="0.35">
      <c r="A1079" t="s">
        <v>2326</v>
      </c>
      <c r="B1079" t="s">
        <v>8832</v>
      </c>
      <c r="C1079" t="s">
        <v>8833</v>
      </c>
    </row>
    <row r="1080" spans="1:3" x14ac:dyDescent="0.35">
      <c r="A1080" t="s">
        <v>8834</v>
      </c>
      <c r="B1080" t="s">
        <v>8835</v>
      </c>
      <c r="C1080" t="s">
        <v>4568</v>
      </c>
    </row>
    <row r="1081" spans="1:3" x14ac:dyDescent="0.35">
      <c r="A1081" t="s">
        <v>6352</v>
      </c>
      <c r="B1081" t="s">
        <v>8836</v>
      </c>
      <c r="C1081" t="s">
        <v>8837</v>
      </c>
    </row>
    <row r="1082" spans="1:3" x14ac:dyDescent="0.35">
      <c r="A1082" t="s">
        <v>8838</v>
      </c>
      <c r="B1082" t="s">
        <v>8839</v>
      </c>
      <c r="C1082" t="s">
        <v>8840</v>
      </c>
    </row>
    <row r="1083" spans="1:3" x14ac:dyDescent="0.35">
      <c r="A1083" t="s">
        <v>8838</v>
      </c>
      <c r="B1083" t="s">
        <v>8841</v>
      </c>
      <c r="C1083" t="s">
        <v>8842</v>
      </c>
    </row>
    <row r="1084" spans="1:3" x14ac:dyDescent="0.35">
      <c r="A1084" t="s">
        <v>2330</v>
      </c>
      <c r="B1084" t="s">
        <v>8843</v>
      </c>
      <c r="C1084" t="s">
        <v>8844</v>
      </c>
    </row>
    <row r="1085" spans="1:3" x14ac:dyDescent="0.35">
      <c r="A1085" t="s">
        <v>423</v>
      </c>
      <c r="B1085" t="s">
        <v>8845</v>
      </c>
      <c r="C1085" t="s">
        <v>8846</v>
      </c>
    </row>
    <row r="1086" spans="1:3" x14ac:dyDescent="0.35">
      <c r="A1086" t="s">
        <v>6372</v>
      </c>
      <c r="B1086" t="s">
        <v>8847</v>
      </c>
      <c r="C1086" t="s">
        <v>3847</v>
      </c>
    </row>
    <row r="1087" spans="1:3" x14ac:dyDescent="0.35">
      <c r="A1087" t="s">
        <v>6375</v>
      </c>
      <c r="B1087" t="s">
        <v>8848</v>
      </c>
      <c r="C1087" t="s">
        <v>8849</v>
      </c>
    </row>
    <row r="1088" spans="1:3" x14ac:dyDescent="0.35">
      <c r="A1088" t="s">
        <v>8850</v>
      </c>
      <c r="B1088" t="s">
        <v>8851</v>
      </c>
      <c r="C1088" t="s">
        <v>2555</v>
      </c>
    </row>
    <row r="1089" spans="1:3" x14ac:dyDescent="0.35">
      <c r="A1089" t="s">
        <v>8852</v>
      </c>
      <c r="B1089" t="s">
        <v>8853</v>
      </c>
      <c r="C1089" t="s">
        <v>8854</v>
      </c>
    </row>
    <row r="1090" spans="1:3" x14ac:dyDescent="0.35">
      <c r="A1090" t="s">
        <v>2337</v>
      </c>
      <c r="B1090" t="s">
        <v>8855</v>
      </c>
      <c r="C1090" t="s">
        <v>8856</v>
      </c>
    </row>
    <row r="1091" spans="1:3" x14ac:dyDescent="0.35">
      <c r="A1091" t="s">
        <v>8857</v>
      </c>
      <c r="B1091" t="s">
        <v>8858</v>
      </c>
      <c r="C1091" t="s">
        <v>8859</v>
      </c>
    </row>
    <row r="1092" spans="1:3" x14ac:dyDescent="0.35">
      <c r="A1092" t="s">
        <v>6395</v>
      </c>
      <c r="B1092" t="s">
        <v>8860</v>
      </c>
      <c r="C1092" t="s">
        <v>8861</v>
      </c>
    </row>
    <row r="1093" spans="1:3" x14ac:dyDescent="0.35">
      <c r="A1093" t="s">
        <v>2341</v>
      </c>
      <c r="B1093" t="s">
        <v>8862</v>
      </c>
      <c r="C1093" t="s">
        <v>8863</v>
      </c>
    </row>
    <row r="1094" spans="1:3" x14ac:dyDescent="0.35">
      <c r="A1094" t="s">
        <v>6398</v>
      </c>
      <c r="B1094" t="s">
        <v>8864</v>
      </c>
      <c r="C1094" t="s">
        <v>8865</v>
      </c>
    </row>
    <row r="1095" spans="1:3" x14ac:dyDescent="0.35">
      <c r="A1095" t="s">
        <v>427</v>
      </c>
      <c r="B1095" t="s">
        <v>8866</v>
      </c>
      <c r="C1095" t="s">
        <v>8867</v>
      </c>
    </row>
    <row r="1096" spans="1:3" x14ac:dyDescent="0.35">
      <c r="A1096" t="s">
        <v>2345</v>
      </c>
      <c r="B1096" t="s">
        <v>8868</v>
      </c>
      <c r="C1096" t="s">
        <v>8869</v>
      </c>
    </row>
    <row r="1097" spans="1:3" x14ac:dyDescent="0.35">
      <c r="A1097" t="s">
        <v>8870</v>
      </c>
      <c r="B1097" t="s">
        <v>8871</v>
      </c>
      <c r="C1097" t="s">
        <v>7712</v>
      </c>
    </row>
    <row r="1098" spans="1:3" x14ac:dyDescent="0.35">
      <c r="A1098" t="s">
        <v>8870</v>
      </c>
      <c r="B1098" t="s">
        <v>8872</v>
      </c>
      <c r="C1098" t="s">
        <v>8873</v>
      </c>
    </row>
    <row r="1099" spans="1:3" x14ac:dyDescent="0.35">
      <c r="A1099" t="s">
        <v>6414</v>
      </c>
      <c r="B1099" t="s">
        <v>8874</v>
      </c>
      <c r="C1099" t="s">
        <v>8875</v>
      </c>
    </row>
    <row r="1100" spans="1:3" x14ac:dyDescent="0.35">
      <c r="A1100" t="s">
        <v>2349</v>
      </c>
      <c r="B1100" t="s">
        <v>8876</v>
      </c>
      <c r="C1100" t="s">
        <v>8877</v>
      </c>
    </row>
    <row r="1101" spans="1:3" x14ac:dyDescent="0.35">
      <c r="A1101" t="s">
        <v>6423</v>
      </c>
      <c r="B1101" t="s">
        <v>8878</v>
      </c>
      <c r="C1101" t="s">
        <v>2965</v>
      </c>
    </row>
    <row r="1102" spans="1:3" x14ac:dyDescent="0.35">
      <c r="A1102" t="s">
        <v>8879</v>
      </c>
      <c r="B1102" t="s">
        <v>8880</v>
      </c>
      <c r="C1102" t="s">
        <v>8881</v>
      </c>
    </row>
    <row r="1103" spans="1:3" x14ac:dyDescent="0.35">
      <c r="A1103" t="s">
        <v>8882</v>
      </c>
      <c r="B1103" t="s">
        <v>8883</v>
      </c>
      <c r="C1103" t="s">
        <v>8884</v>
      </c>
    </row>
    <row r="1104" spans="1:3" x14ac:dyDescent="0.35">
      <c r="A1104" t="s">
        <v>6434</v>
      </c>
      <c r="B1104" t="s">
        <v>8885</v>
      </c>
      <c r="C1104" t="s">
        <v>8886</v>
      </c>
    </row>
    <row r="1105" spans="1:3" x14ac:dyDescent="0.35">
      <c r="A1105" t="s">
        <v>430</v>
      </c>
      <c r="B1105" t="s">
        <v>8887</v>
      </c>
      <c r="C1105" t="s">
        <v>8888</v>
      </c>
    </row>
    <row r="1106" spans="1:3" x14ac:dyDescent="0.35">
      <c r="A1106" t="s">
        <v>2373</v>
      </c>
      <c r="B1106" t="s">
        <v>8889</v>
      </c>
      <c r="C1106" t="s">
        <v>8890</v>
      </c>
    </row>
    <row r="1107" spans="1:3" x14ac:dyDescent="0.35">
      <c r="A1107" t="s">
        <v>8891</v>
      </c>
      <c r="B1107" t="s">
        <v>8892</v>
      </c>
      <c r="C1107" t="s">
        <v>2617</v>
      </c>
    </row>
    <row r="1108" spans="1:3" x14ac:dyDescent="0.35">
      <c r="A1108" t="s">
        <v>2382</v>
      </c>
      <c r="B1108" t="s">
        <v>8893</v>
      </c>
      <c r="C1108" t="s">
        <v>8894</v>
      </c>
    </row>
    <row r="1109" spans="1:3" x14ac:dyDescent="0.35">
      <c r="A1109" t="s">
        <v>6450</v>
      </c>
      <c r="B1109" t="s">
        <v>8895</v>
      </c>
      <c r="C1109" t="s">
        <v>8896</v>
      </c>
    </row>
    <row r="1110" spans="1:3" x14ac:dyDescent="0.35">
      <c r="A1110" t="s">
        <v>8897</v>
      </c>
      <c r="B1110" t="s">
        <v>8898</v>
      </c>
      <c r="C1110" t="s">
        <v>8899</v>
      </c>
    </row>
    <row r="1111" spans="1:3" x14ac:dyDescent="0.35">
      <c r="A1111" t="s">
        <v>6523</v>
      </c>
      <c r="B1111" t="s">
        <v>8900</v>
      </c>
      <c r="C1111" t="s">
        <v>8901</v>
      </c>
    </row>
    <row r="1112" spans="1:3" x14ac:dyDescent="0.35">
      <c r="A1112" t="s">
        <v>6544</v>
      </c>
      <c r="B1112" t="s">
        <v>8902</v>
      </c>
      <c r="C1112" t="s">
        <v>8903</v>
      </c>
    </row>
    <row r="1113" spans="1:3" x14ac:dyDescent="0.35">
      <c r="A1113" t="s">
        <v>8904</v>
      </c>
      <c r="B1113" t="s">
        <v>8905</v>
      </c>
      <c r="C1113" t="s">
        <v>8906</v>
      </c>
    </row>
    <row r="1114" spans="1:3" x14ac:dyDescent="0.35">
      <c r="A1114" t="s">
        <v>434</v>
      </c>
      <c r="B1114" t="s">
        <v>8907</v>
      </c>
      <c r="C1114" t="s">
        <v>8908</v>
      </c>
    </row>
    <row r="1115" spans="1:3" x14ac:dyDescent="0.35">
      <c r="A1115" t="s">
        <v>2386</v>
      </c>
      <c r="B1115" t="s">
        <v>8909</v>
      </c>
      <c r="C1115" t="s">
        <v>8910</v>
      </c>
    </row>
    <row r="1116" spans="1:3" x14ac:dyDescent="0.35">
      <c r="A1116" t="s">
        <v>6456</v>
      </c>
      <c r="B1116" t="s">
        <v>8911</v>
      </c>
      <c r="C1116" t="s">
        <v>8912</v>
      </c>
    </row>
    <row r="1117" spans="1:3" x14ac:dyDescent="0.35">
      <c r="A1117" t="s">
        <v>2390</v>
      </c>
      <c r="B1117" t="s">
        <v>8913</v>
      </c>
      <c r="C1117" t="s">
        <v>8914</v>
      </c>
    </row>
    <row r="1118" spans="1:3" x14ac:dyDescent="0.35">
      <c r="A1118" t="s">
        <v>8915</v>
      </c>
      <c r="B1118" t="s">
        <v>8916</v>
      </c>
      <c r="C1118" t="s">
        <v>7707</v>
      </c>
    </row>
    <row r="1119" spans="1:3" x14ac:dyDescent="0.35">
      <c r="A1119" t="s">
        <v>6459</v>
      </c>
      <c r="B1119" t="s">
        <v>8917</v>
      </c>
      <c r="C1119" t="s">
        <v>8918</v>
      </c>
    </row>
    <row r="1120" spans="1:3" x14ac:dyDescent="0.35">
      <c r="A1120" t="s">
        <v>8919</v>
      </c>
      <c r="B1120" t="s">
        <v>8920</v>
      </c>
      <c r="C1120" t="s">
        <v>8921</v>
      </c>
    </row>
    <row r="1121" spans="1:3" x14ac:dyDescent="0.35">
      <c r="A1121" t="s">
        <v>6462</v>
      </c>
      <c r="B1121" t="s">
        <v>8922</v>
      </c>
      <c r="C1121" t="s">
        <v>3997</v>
      </c>
    </row>
    <row r="1122" spans="1:3" x14ac:dyDescent="0.35">
      <c r="A1122" t="s">
        <v>6468</v>
      </c>
      <c r="B1122" t="s">
        <v>8923</v>
      </c>
      <c r="C1122" t="s">
        <v>8924</v>
      </c>
    </row>
    <row r="1123" spans="1:3" x14ac:dyDescent="0.35">
      <c r="A1123" t="s">
        <v>2394</v>
      </c>
      <c r="B1123" t="s">
        <v>8925</v>
      </c>
      <c r="C1123" t="s">
        <v>6701</v>
      </c>
    </row>
    <row r="1124" spans="1:3" x14ac:dyDescent="0.35">
      <c r="A1124" t="s">
        <v>6471</v>
      </c>
      <c r="B1124" t="s">
        <v>8926</v>
      </c>
      <c r="C1124" t="s">
        <v>8927</v>
      </c>
    </row>
    <row r="1125" spans="1:3" x14ac:dyDescent="0.35">
      <c r="A1125" t="s">
        <v>2398</v>
      </c>
      <c r="B1125" t="s">
        <v>8928</v>
      </c>
      <c r="C1125" t="s">
        <v>8929</v>
      </c>
    </row>
    <row r="1126" spans="1:3" x14ac:dyDescent="0.35">
      <c r="A1126" t="s">
        <v>8930</v>
      </c>
      <c r="B1126" t="s">
        <v>8931</v>
      </c>
      <c r="C1126" t="s">
        <v>8932</v>
      </c>
    </row>
    <row r="1127" spans="1:3" x14ac:dyDescent="0.35">
      <c r="A1127" t="s">
        <v>8933</v>
      </c>
      <c r="B1127" t="s">
        <v>8934</v>
      </c>
      <c r="C1127" t="s">
        <v>6827</v>
      </c>
    </row>
    <row r="1128" spans="1:3" x14ac:dyDescent="0.35">
      <c r="A1128" t="s">
        <v>8935</v>
      </c>
      <c r="B1128" t="s">
        <v>8936</v>
      </c>
      <c r="C1128" t="s">
        <v>8937</v>
      </c>
    </row>
    <row r="1129" spans="1:3" x14ac:dyDescent="0.35">
      <c r="A1129" t="s">
        <v>3230</v>
      </c>
      <c r="B1129" t="s">
        <v>8938</v>
      </c>
      <c r="C1129" t="s">
        <v>8939</v>
      </c>
    </row>
    <row r="1130" spans="1:3" x14ac:dyDescent="0.35">
      <c r="A1130" t="s">
        <v>8940</v>
      </c>
      <c r="B1130" t="s">
        <v>8941</v>
      </c>
      <c r="C1130" t="s">
        <v>8942</v>
      </c>
    </row>
    <row r="1131" spans="1:3" x14ac:dyDescent="0.35">
      <c r="A1131" t="s">
        <v>8943</v>
      </c>
      <c r="B1131" t="s">
        <v>8944</v>
      </c>
      <c r="C1131" t="s">
        <v>8945</v>
      </c>
    </row>
    <row r="1132" spans="1:3" x14ac:dyDescent="0.35">
      <c r="A1132" t="s">
        <v>6484</v>
      </c>
      <c r="B1132" t="s">
        <v>8946</v>
      </c>
      <c r="C1132" t="s">
        <v>8947</v>
      </c>
    </row>
    <row r="1133" spans="1:3" x14ac:dyDescent="0.35">
      <c r="A1133" t="s">
        <v>2409</v>
      </c>
      <c r="B1133" t="s">
        <v>8948</v>
      </c>
      <c r="C1133" t="s">
        <v>8949</v>
      </c>
    </row>
    <row r="1134" spans="1:3" x14ac:dyDescent="0.35">
      <c r="A1134" t="s">
        <v>6487</v>
      </c>
      <c r="B1134" t="s">
        <v>8950</v>
      </c>
      <c r="C1134" t="s">
        <v>8951</v>
      </c>
    </row>
    <row r="1135" spans="1:3" x14ac:dyDescent="0.35">
      <c r="A1135" t="s">
        <v>6490</v>
      </c>
      <c r="B1135" t="s">
        <v>8952</v>
      </c>
      <c r="C1135" t="s">
        <v>7859</v>
      </c>
    </row>
    <row r="1136" spans="1:3" x14ac:dyDescent="0.35">
      <c r="A1136" t="s">
        <v>2417</v>
      </c>
      <c r="B1136" t="s">
        <v>8953</v>
      </c>
      <c r="C1136" t="s">
        <v>2853</v>
      </c>
    </row>
    <row r="1137" spans="1:3" x14ac:dyDescent="0.35">
      <c r="A1137" t="s">
        <v>2425</v>
      </c>
      <c r="B1137" t="s">
        <v>8954</v>
      </c>
      <c r="C1137" t="s">
        <v>8955</v>
      </c>
    </row>
    <row r="1138" spans="1:3" x14ac:dyDescent="0.35">
      <c r="A1138" t="s">
        <v>6500</v>
      </c>
      <c r="B1138" t="s">
        <v>8956</v>
      </c>
      <c r="C1138" t="s">
        <v>8957</v>
      </c>
    </row>
    <row r="1139" spans="1:3" x14ac:dyDescent="0.35">
      <c r="A1139" t="s">
        <v>2429</v>
      </c>
      <c r="B1139" t="s">
        <v>8958</v>
      </c>
      <c r="C1139" t="s">
        <v>8959</v>
      </c>
    </row>
    <row r="1140" spans="1:3" x14ac:dyDescent="0.35">
      <c r="A1140" t="s">
        <v>2433</v>
      </c>
      <c r="B1140" t="s">
        <v>8960</v>
      </c>
      <c r="C1140" t="s">
        <v>8961</v>
      </c>
    </row>
    <row r="1141" spans="1:3" x14ac:dyDescent="0.35">
      <c r="A1141" t="s">
        <v>2441</v>
      </c>
      <c r="B1141" t="s">
        <v>8962</v>
      </c>
      <c r="C1141" t="s">
        <v>8963</v>
      </c>
    </row>
    <row r="1142" spans="1:3" x14ac:dyDescent="0.35">
      <c r="A1142" t="s">
        <v>6509</v>
      </c>
      <c r="B1142" t="s">
        <v>8964</v>
      </c>
      <c r="C1142" t="s">
        <v>8965</v>
      </c>
    </row>
    <row r="1143" spans="1:3" x14ac:dyDescent="0.35">
      <c r="A1143" t="s">
        <v>6512</v>
      </c>
      <c r="B1143" t="s">
        <v>8966</v>
      </c>
      <c r="C1143" t="s">
        <v>8967</v>
      </c>
    </row>
    <row r="1144" spans="1:3" x14ac:dyDescent="0.35">
      <c r="A1144" t="s">
        <v>8968</v>
      </c>
      <c r="B1144" t="s">
        <v>8969</v>
      </c>
      <c r="C1144" t="s">
        <v>4032</v>
      </c>
    </row>
    <row r="1145" spans="1:3" x14ac:dyDescent="0.35">
      <c r="A1145" t="s">
        <v>6514</v>
      </c>
      <c r="B1145" t="s">
        <v>8970</v>
      </c>
      <c r="C1145" t="s">
        <v>7981</v>
      </c>
    </row>
    <row r="1146" spans="1:3" x14ac:dyDescent="0.35">
      <c r="A1146" t="s">
        <v>8971</v>
      </c>
      <c r="B1146" t="s">
        <v>8972</v>
      </c>
      <c r="C1146" t="s">
        <v>8973</v>
      </c>
    </row>
    <row r="1147" spans="1:3" x14ac:dyDescent="0.35">
      <c r="A1147" t="s">
        <v>6532</v>
      </c>
      <c r="B1147" t="s">
        <v>8974</v>
      </c>
      <c r="C1147" t="s">
        <v>8975</v>
      </c>
    </row>
    <row r="1148" spans="1:3" x14ac:dyDescent="0.35">
      <c r="A1148" t="s">
        <v>8976</v>
      </c>
      <c r="B1148" t="s">
        <v>8977</v>
      </c>
      <c r="C1148" t="s">
        <v>2965</v>
      </c>
    </row>
    <row r="1149" spans="1:3" x14ac:dyDescent="0.35">
      <c r="A1149" t="s">
        <v>6541</v>
      </c>
      <c r="B1149" t="s">
        <v>8978</v>
      </c>
      <c r="C1149" t="s">
        <v>8979</v>
      </c>
    </row>
    <row r="1150" spans="1:3" x14ac:dyDescent="0.35">
      <c r="A1150" t="s">
        <v>2449</v>
      </c>
      <c r="B1150" t="s">
        <v>8980</v>
      </c>
      <c r="C1150" t="s">
        <v>8981</v>
      </c>
    </row>
    <row r="1151" spans="1:3" x14ac:dyDescent="0.35">
      <c r="A1151" t="s">
        <v>8982</v>
      </c>
      <c r="B1151" t="s">
        <v>8983</v>
      </c>
      <c r="C1151" t="s">
        <v>8984</v>
      </c>
    </row>
    <row r="1152" spans="1:3" x14ac:dyDescent="0.35">
      <c r="A1152" t="s">
        <v>442</v>
      </c>
      <c r="B1152" t="s">
        <v>8985</v>
      </c>
      <c r="C1152" t="s">
        <v>8986</v>
      </c>
    </row>
    <row r="1153" spans="1:3" x14ac:dyDescent="0.35">
      <c r="A1153" t="s">
        <v>8987</v>
      </c>
      <c r="B1153" t="s">
        <v>8988</v>
      </c>
      <c r="C1153" t="s">
        <v>8989</v>
      </c>
    </row>
    <row r="1154" spans="1:3" x14ac:dyDescent="0.35">
      <c r="A1154" t="s">
        <v>8990</v>
      </c>
      <c r="B1154" t="s">
        <v>8991</v>
      </c>
      <c r="C1154" t="s">
        <v>8992</v>
      </c>
    </row>
    <row r="1155" spans="1:3" x14ac:dyDescent="0.35">
      <c r="A1155" t="s">
        <v>8993</v>
      </c>
      <c r="B1155" t="s">
        <v>8994</v>
      </c>
      <c r="C1155" t="s">
        <v>8995</v>
      </c>
    </row>
    <row r="1156" spans="1:3" x14ac:dyDescent="0.35">
      <c r="A1156" t="s">
        <v>2456</v>
      </c>
      <c r="B1156" t="s">
        <v>8996</v>
      </c>
      <c r="C1156" t="s">
        <v>8997</v>
      </c>
    </row>
    <row r="1157" spans="1:3" x14ac:dyDescent="0.35">
      <c r="A1157" t="s">
        <v>2464</v>
      </c>
      <c r="B1157" t="s">
        <v>8998</v>
      </c>
      <c r="C1157" t="s">
        <v>8999</v>
      </c>
    </row>
    <row r="1158" spans="1:3" x14ac:dyDescent="0.35">
      <c r="A1158" t="s">
        <v>3236</v>
      </c>
      <c r="B1158" t="s">
        <v>9000</v>
      </c>
      <c r="C1158" t="s">
        <v>9001</v>
      </c>
    </row>
    <row r="1159" spans="1:3" x14ac:dyDescent="0.35">
      <c r="A1159" t="s">
        <v>9002</v>
      </c>
      <c r="B1159" t="s">
        <v>9003</v>
      </c>
      <c r="C1159" t="s">
        <v>8376</v>
      </c>
    </row>
    <row r="1160" spans="1:3" x14ac:dyDescent="0.35">
      <c r="A1160" t="s">
        <v>6558</v>
      </c>
      <c r="B1160" t="s">
        <v>9004</v>
      </c>
      <c r="C1160" t="s">
        <v>4750</v>
      </c>
    </row>
    <row r="1161" spans="1:3" x14ac:dyDescent="0.35">
      <c r="A1161" t="s">
        <v>6563</v>
      </c>
      <c r="B1161" t="s">
        <v>9005</v>
      </c>
      <c r="C1161" t="s">
        <v>9006</v>
      </c>
    </row>
    <row r="1162" spans="1:3" x14ac:dyDescent="0.35">
      <c r="A1162" t="s">
        <v>3242</v>
      </c>
      <c r="B1162" t="s">
        <v>9007</v>
      </c>
      <c r="C1162" t="s">
        <v>9008</v>
      </c>
    </row>
    <row r="1163" spans="1:3" x14ac:dyDescent="0.35">
      <c r="A1163" t="s">
        <v>6566</v>
      </c>
      <c r="B1163" t="s">
        <v>9009</v>
      </c>
      <c r="C1163" t="s">
        <v>9010</v>
      </c>
    </row>
    <row r="1164" spans="1:3" x14ac:dyDescent="0.35">
      <c r="A1164" t="s">
        <v>9011</v>
      </c>
      <c r="B1164" t="s">
        <v>9012</v>
      </c>
      <c r="C1164" t="s">
        <v>9013</v>
      </c>
    </row>
    <row r="1165" spans="1:3" x14ac:dyDescent="0.35">
      <c r="A1165" t="s">
        <v>6572</v>
      </c>
      <c r="B1165" t="s">
        <v>9014</v>
      </c>
      <c r="C1165" t="s">
        <v>5511</v>
      </c>
    </row>
    <row r="1166" spans="1:3" x14ac:dyDescent="0.35">
      <c r="A1166" t="s">
        <v>6575</v>
      </c>
      <c r="B1166" t="s">
        <v>9015</v>
      </c>
      <c r="C1166" t="s">
        <v>9016</v>
      </c>
    </row>
    <row r="1167" spans="1:3" x14ac:dyDescent="0.35">
      <c r="A1167" t="s">
        <v>6569</v>
      </c>
      <c r="B1167" t="s">
        <v>9017</v>
      </c>
      <c r="C1167" t="s">
        <v>9018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76E5-713D-4641-BBBB-7E70F071CE03}">
  <dimension ref="A1:I133"/>
  <sheetViews>
    <sheetView tabSelected="1" topLeftCell="A124" zoomScale="90" zoomScaleNormal="90" workbookViewId="0">
      <selection activeCell="J133" sqref="J133"/>
    </sheetView>
  </sheetViews>
  <sheetFormatPr defaultRowHeight="12.5" x14ac:dyDescent="0.25"/>
  <cols>
    <col min="1" max="1" width="46.1796875" style="46" customWidth="1"/>
    <col min="2" max="2" width="12.90625" style="44" customWidth="1"/>
    <col min="3" max="3" width="21.36328125" style="46" bestFit="1" customWidth="1"/>
    <col min="4" max="4" width="12.6328125" style="46" customWidth="1"/>
    <col min="5" max="5" width="14.26953125" style="46" bestFit="1" customWidth="1"/>
    <col min="6" max="6" width="15.36328125" style="46" bestFit="1" customWidth="1"/>
    <col min="7" max="7" width="11.26953125" style="46" customWidth="1"/>
    <col min="8" max="9" width="14.26953125" style="51" bestFit="1" customWidth="1"/>
    <col min="10" max="16384" width="8.7265625" style="46"/>
  </cols>
  <sheetData>
    <row r="1" spans="1:9" ht="39" x14ac:dyDescent="0.25">
      <c r="A1" s="62" t="s">
        <v>144</v>
      </c>
      <c r="B1" s="10" t="s">
        <v>145</v>
      </c>
      <c r="C1" s="11" t="s">
        <v>146</v>
      </c>
      <c r="D1" s="12" t="s">
        <v>147</v>
      </c>
      <c r="E1" s="11" t="s">
        <v>148</v>
      </c>
      <c r="F1" s="11" t="s">
        <v>149</v>
      </c>
      <c r="G1" s="13" t="s">
        <v>150</v>
      </c>
      <c r="H1" s="50" t="s">
        <v>151</v>
      </c>
      <c r="I1" s="50" t="s">
        <v>152</v>
      </c>
    </row>
    <row r="2" spans="1:9" x14ac:dyDescent="0.25">
      <c r="A2" s="53" t="str">
        <f>UPPER('CPPIB Data'!F5)</f>
        <v>AES CORP</v>
      </c>
      <c r="B2" s="59" t="str">
        <f>'CPPIB Data'!G5</f>
        <v>1,148,155</v>
      </c>
      <c r="C2" s="43">
        <f>VLOOKUP(A2,'Consol data'!$A$1:$J$157,9,FALSE)*10^6</f>
        <v>45428062000</v>
      </c>
      <c r="D2" s="45">
        <f>VLOOKUP(A2,'Consol data'!$A$1:$J$157,10,FALSE)</f>
        <v>28.76</v>
      </c>
      <c r="E2" s="48">
        <f>VLOOKUP(A2,'Consol data'!$A$1:$F$157,5,TRUE)*10^3</f>
        <v>40277984</v>
      </c>
      <c r="F2" s="48">
        <f>VLOOKUP(A2,'Consol data'!$A$1:$F$157,4,TRUE)*10^3</f>
        <v>50657583.999999993</v>
      </c>
      <c r="G2" s="49">
        <f>(B2*D2)/C2</f>
        <v>7.268841404680658E-4</v>
      </c>
      <c r="H2" s="54">
        <f>G2*E2</f>
        <v>29277.427779626505</v>
      </c>
      <c r="I2" s="55">
        <f>G2*F2</f>
        <v>36822.194404028836</v>
      </c>
    </row>
    <row r="3" spans="1:9" x14ac:dyDescent="0.25">
      <c r="A3" s="53" t="str">
        <f>UPPER('CPPIB Data'!F6)</f>
        <v>AETHON ENERGY MANAGEMENT LLC</v>
      </c>
      <c r="B3" s="59"/>
      <c r="C3" s="43">
        <f>VLOOKUP(A3,'Consol data'!$A$1:$J$157,9,TRUE)*10^6</f>
        <v>0</v>
      </c>
      <c r="D3" s="45">
        <f>VLOOKUP(A3,'Consol data'!$A$1:$J$157,10,TRUE)</f>
        <v>0</v>
      </c>
      <c r="E3" s="48">
        <f>VLOOKUP(A3,'Consol data'!$A$1:$F$157,5,TRUE)*10^3</f>
        <v>0</v>
      </c>
      <c r="F3" s="48">
        <f>VLOOKUP(A3,'Consol data'!$A$1:$F$157,4,TRUE)*10^3</f>
        <v>0</v>
      </c>
      <c r="G3" s="49"/>
      <c r="H3" s="54">
        <f t="shared" ref="H3:H66" si="0">G3*E3</f>
        <v>0</v>
      </c>
      <c r="I3" s="55">
        <f t="shared" ref="I3:I66" si="1">G3*F3</f>
        <v>0</v>
      </c>
    </row>
    <row r="4" spans="1:9" x14ac:dyDescent="0.25">
      <c r="A4" s="53" t="str">
        <f>UPPER('CPPIB Data'!F7)</f>
        <v>AIR PRODS &amp; CHEMS INC</v>
      </c>
      <c r="B4" s="59" t="str">
        <f>'CPPIB Data'!G7</f>
        <v>135,689</v>
      </c>
      <c r="C4" s="43">
        <f>VLOOKUP(A4,'Consol data'!$A$1:$J$157,9,TRUE)*10^6</f>
        <v>57212119700</v>
      </c>
      <c r="D4" s="45">
        <f>VLOOKUP(A4,'Consol data'!$A$1:$J$157,10,TRUE)</f>
        <v>232.73</v>
      </c>
      <c r="E4" s="48">
        <f>VLOOKUP(A4,'Consol data'!$A$1:$F$157,5,TRUE)*10^3</f>
        <v>26500000</v>
      </c>
      <c r="F4" s="48">
        <f>VLOOKUP(A4,'Consol data'!$A$1:$F$157,4,TRUE)*10^3</f>
        <v>34200000</v>
      </c>
      <c r="G4" s="49">
        <f t="shared" ref="G4:G66" si="2">(B4*D4)/C4</f>
        <v>5.5196173705131918E-4</v>
      </c>
      <c r="H4" s="54">
        <f t="shared" si="0"/>
        <v>14626.986031859959</v>
      </c>
      <c r="I4" s="55">
        <f t="shared" si="1"/>
        <v>18877.091407155116</v>
      </c>
    </row>
    <row r="5" spans="1:9" x14ac:dyDescent="0.25">
      <c r="A5" s="53" t="str">
        <f>UPPER('CPPIB Data'!F8)</f>
        <v xml:space="preserve">ALECTRA INC </v>
      </c>
      <c r="B5" s="59"/>
      <c r="C5" s="43">
        <f>VLOOKUP(A5,'Consol data'!$A$1:$J$157,9,TRUE)*10^6</f>
        <v>0</v>
      </c>
      <c r="D5" s="45">
        <f>VLOOKUP(A5,'Consol data'!$A$1:$J$157,10,TRUE)</f>
        <v>0</v>
      </c>
      <c r="E5" s="48">
        <f>VLOOKUP(A5,'Consol data'!$A$1:$F$157,5,TRUE)*10^3</f>
        <v>0</v>
      </c>
      <c r="F5" s="48">
        <f>VLOOKUP(A5,'Consol data'!$A$1:$F$157,4,TRUE)*10^3</f>
        <v>0</v>
      </c>
      <c r="G5" s="49"/>
      <c r="H5" s="54">
        <f t="shared" si="0"/>
        <v>0</v>
      </c>
      <c r="I5" s="55">
        <f t="shared" si="1"/>
        <v>0</v>
      </c>
    </row>
    <row r="6" spans="1:9" x14ac:dyDescent="0.25">
      <c r="A6" s="53" t="str">
        <f>UPPER('CPPIB Data'!F9)</f>
        <v>ALLIANCE PIPELINE LP/UNITED</v>
      </c>
      <c r="B6" s="59"/>
      <c r="C6" s="43">
        <f>VLOOKUP(A6,'Consol data'!$A$1:$J$157,9,TRUE)*10^6</f>
        <v>0</v>
      </c>
      <c r="D6" s="45">
        <f>VLOOKUP(A6,'Consol data'!$A$1:$J$157,10,TRUE)</f>
        <v>0</v>
      </c>
      <c r="E6" s="48">
        <f>VLOOKUP(A6,'Consol data'!$A$1:$F$157,5,TRUE)*10^3</f>
        <v>0</v>
      </c>
      <c r="F6" s="48">
        <f>VLOOKUP(A6,'Consol data'!$A$1:$F$157,4,TRUE)*10^3</f>
        <v>0</v>
      </c>
      <c r="G6" s="49"/>
      <c r="H6" s="54">
        <f t="shared" si="0"/>
        <v>0</v>
      </c>
      <c r="I6" s="55">
        <f t="shared" si="1"/>
        <v>0</v>
      </c>
    </row>
    <row r="7" spans="1:9" x14ac:dyDescent="0.25">
      <c r="A7" s="53" t="str">
        <f>UPPER('CPPIB Data'!F10)</f>
        <v>ALLIANT ENERGY CORP</v>
      </c>
      <c r="B7" s="59" t="str">
        <f>'CPPIB Data'!G10</f>
        <v>312,765</v>
      </c>
      <c r="C7" s="43">
        <f>VLOOKUP(A7,'Consol data'!$A$1:$J$157,9,TRUE)*10^6</f>
        <v>22579161500</v>
      </c>
      <c r="D7" s="45">
        <f>VLOOKUP(A7,'Consol data'!$A$1:$J$157,10,TRUE)</f>
        <v>55.21</v>
      </c>
      <c r="E7" s="48">
        <f>VLOOKUP(A7,'Consol data'!$A$1:$F$157,5,TRUE)*10^3</f>
        <v>13233851.999999998</v>
      </c>
      <c r="F7" s="48">
        <f>VLOOKUP(A7,'Consol data'!$A$1:$F$157,4,TRUE)*10^3</f>
        <v>13233851.999999998</v>
      </c>
      <c r="G7" s="49">
        <f t="shared" si="2"/>
        <v>7.6476514196508133E-4</v>
      </c>
      <c r="H7" s="54">
        <f t="shared" si="0"/>
        <v>10120.788703524875</v>
      </c>
      <c r="I7" s="55">
        <f t="shared" si="1"/>
        <v>10120.788703524875</v>
      </c>
    </row>
    <row r="8" spans="1:9" x14ac:dyDescent="0.25">
      <c r="A8" s="53" t="str">
        <f>UPPER('CPPIB Data'!F11)</f>
        <v>ALTAGAS LTD</v>
      </c>
      <c r="B8" s="59"/>
      <c r="C8" s="43">
        <f>VLOOKUP(A8,'Consol data'!$A$1:$J$157,9,TRUE)*10^6</f>
        <v>12484999172.140001</v>
      </c>
      <c r="D8" s="45">
        <f>VLOOKUP(A8,'Consol data'!$A$1:$J$157,10,TRUE)</f>
        <v>17.267579560000001</v>
      </c>
      <c r="E8" s="48">
        <f>VLOOKUP(A8,'Consol data'!$A$1:$F$157,5,TRUE)*10^3</f>
        <v>2010956.0000000002</v>
      </c>
      <c r="F8" s="48">
        <f>VLOOKUP(A8,'Consol data'!$A$1:$F$157,4,TRUE)*10^3</f>
        <v>16235456</v>
      </c>
      <c r="G8" s="49">
        <f t="shared" si="2"/>
        <v>0</v>
      </c>
      <c r="H8" s="54">
        <f t="shared" si="0"/>
        <v>0</v>
      </c>
      <c r="I8" s="55">
        <f t="shared" si="1"/>
        <v>0</v>
      </c>
    </row>
    <row r="9" spans="1:9" x14ac:dyDescent="0.25">
      <c r="A9" s="53" t="str">
        <f>UPPER('CPPIB Data'!F12)</f>
        <v>ALUMINUM CORP OF CHINA LTD-A</v>
      </c>
      <c r="B9" s="59"/>
      <c r="C9" s="43">
        <f>VLOOKUP(A9,'Consol data'!$A$1:$J$157,9,TRUE)*10^6</f>
        <v>25337089216.746601</v>
      </c>
      <c r="D9" s="45">
        <f>VLOOKUP(A9,'Consol data'!$A$1:$J$157,10,TRUE)</f>
        <v>0.64697439000000001</v>
      </c>
      <c r="E9" s="48">
        <f>VLOOKUP(A9,'Consol data'!$A$1:$F$157,5,TRUE)*10^3</f>
        <v>117640000</v>
      </c>
      <c r="F9" s="48">
        <f>VLOOKUP(A9,'Consol data'!$A$1:$F$157,4,TRUE)*10^3</f>
        <v>117640000</v>
      </c>
      <c r="G9" s="49">
        <f t="shared" si="2"/>
        <v>0</v>
      </c>
      <c r="H9" s="54">
        <f t="shared" si="0"/>
        <v>0</v>
      </c>
      <c r="I9" s="55">
        <f t="shared" si="1"/>
        <v>0</v>
      </c>
    </row>
    <row r="10" spans="1:9" x14ac:dyDescent="0.25">
      <c r="A10" s="53" t="str">
        <f>UPPER('CPPIB Data'!F13)</f>
        <v>ALUMINUM CORP OF CHINA LTD-H</v>
      </c>
      <c r="B10" s="59"/>
      <c r="C10" s="43">
        <f>VLOOKUP(A10,'Consol data'!$A$1:$J$157,9,TRUE)*10^6</f>
        <v>25337089216.746601</v>
      </c>
      <c r="D10" s="45">
        <f>VLOOKUP(A10,'Consol data'!$A$1:$J$157,10,TRUE)</f>
        <v>0.48052684000000001</v>
      </c>
      <c r="E10" s="48">
        <f>VLOOKUP(A10,'Consol data'!$A$1:$F$157,5,TRUE)*10^3</f>
        <v>117640000</v>
      </c>
      <c r="F10" s="48">
        <f>VLOOKUP(A10,'Consol data'!$A$1:$F$157,4,TRUE)*10^3</f>
        <v>117640000</v>
      </c>
      <c r="G10" s="49">
        <f t="shared" si="2"/>
        <v>0</v>
      </c>
      <c r="H10" s="54">
        <f t="shared" si="0"/>
        <v>0</v>
      </c>
      <c r="I10" s="55">
        <f t="shared" si="1"/>
        <v>0</v>
      </c>
    </row>
    <row r="11" spans="1:9" x14ac:dyDescent="0.25">
      <c r="A11" s="53" t="str">
        <f>UPPER('CPPIB Data'!F14)</f>
        <v>AMEREN CORP</v>
      </c>
      <c r="B11" s="59" t="str">
        <f>'CPPIB Data'!G14</f>
        <v>1,510</v>
      </c>
      <c r="C11" s="43">
        <f>VLOOKUP(A11,'Consol data'!$A$1:$J$157,9,TRUE)*10^6</f>
        <v>37888684000</v>
      </c>
      <c r="D11" s="45">
        <f>VLOOKUP(A11,'Consol data'!$A$1:$J$157,10,TRUE)</f>
        <v>88.92</v>
      </c>
      <c r="E11" s="48">
        <f>VLOOKUP(A11,'Consol data'!$A$1:$F$157,5,TRUE)*10^3</f>
        <v>25011622.000000004</v>
      </c>
      <c r="F11" s="48">
        <f>VLOOKUP(A11,'Consol data'!$A$1:$F$157,4,TRUE)*10^3</f>
        <v>46495321</v>
      </c>
      <c r="G11" s="49">
        <f t="shared" si="2"/>
        <v>3.5437810402704937E-6</v>
      </c>
      <c r="H11" s="54">
        <f t="shared" si="0"/>
        <v>88.635711830012383</v>
      </c>
      <c r="I11" s="55">
        <f t="shared" si="1"/>
        <v>164.76923702109053</v>
      </c>
    </row>
    <row r="12" spans="1:9" x14ac:dyDescent="0.25">
      <c r="A12" s="53" t="str">
        <f>UPPER('CPPIB Data'!F15)</f>
        <v>AMERICAN ELEC PWR CO INC</v>
      </c>
      <c r="B12" s="59" t="str">
        <f>'CPPIB Data'!G15</f>
        <v>797,780</v>
      </c>
      <c r="C12" s="43">
        <f>VLOOKUP(A12,'Consol data'!$A$1:$J$157,9,TRUE)*10^6</f>
        <v>89855784400</v>
      </c>
      <c r="D12" s="45">
        <f>VLOOKUP(A12,'Consol data'!$A$1:$J$157,10,TRUE)</f>
        <v>94.95</v>
      </c>
      <c r="E12" s="48">
        <f>VLOOKUP(A12,'Consol data'!$A$1:$F$157,5,TRUE)*10^3</f>
        <v>51463483.999999993</v>
      </c>
      <c r="F12" s="48">
        <f>VLOOKUP(A12,'Consol data'!$A$1:$F$157,4,TRUE)*10^3</f>
        <v>93222682.999999985</v>
      </c>
      <c r="G12" s="49">
        <f t="shared" si="2"/>
        <v>8.4300873344777118E-4</v>
      </c>
      <c r="H12" s="54">
        <f t="shared" si="0"/>
        <v>43384.166465649629</v>
      </c>
      <c r="I12" s="55">
        <f t="shared" si="1"/>
        <v>78587.535924433061</v>
      </c>
    </row>
    <row r="13" spans="1:9" x14ac:dyDescent="0.25">
      <c r="A13" s="53" t="str">
        <f>UPPER('CPPIB Data'!F16)</f>
        <v>ARC RESOURCES LTD</v>
      </c>
      <c r="B13" s="59"/>
      <c r="C13" s="43">
        <f>VLOOKUP(A13,'Consol data'!$A$1:$J$157,9,TRUE)*10^6</f>
        <v>9645342759.2500019</v>
      </c>
      <c r="D13" s="45">
        <f>VLOOKUP(A13,'Consol data'!$A$1:$J$157,10,TRUE)</f>
        <v>13.478756500000001</v>
      </c>
      <c r="E13" s="48">
        <f>VLOOKUP(A13,'Consol data'!$A$1:$F$157,5,TRUE)*10^3</f>
        <v>1877921</v>
      </c>
      <c r="F13" s="48">
        <f>VLOOKUP(A13,'Consol data'!$A$1:$F$157,4,TRUE)*10^3</f>
        <v>1877921</v>
      </c>
      <c r="G13" s="49">
        <f t="shared" si="2"/>
        <v>0</v>
      </c>
      <c r="H13" s="54">
        <f t="shared" si="0"/>
        <v>0</v>
      </c>
      <c r="I13" s="55">
        <f t="shared" si="1"/>
        <v>0</v>
      </c>
    </row>
    <row r="14" spans="1:9" x14ac:dyDescent="0.25">
      <c r="A14" s="53" t="str">
        <f>UPPER('CPPIB Data'!F17)</f>
        <v>ATCO LTD -CLASS I</v>
      </c>
      <c r="B14" s="59"/>
      <c r="C14" s="43">
        <f>VLOOKUP(A14,'Consol data'!$A$1:$J$157,9,TRUE)*10^6</f>
        <v>13267982057.4862</v>
      </c>
      <c r="D14" s="45">
        <f>VLOOKUP(A14,'Consol data'!$A$1:$J$157,10,TRUE)</f>
        <v>31.300257560000006</v>
      </c>
      <c r="E14" s="48">
        <f>VLOOKUP(A14,'Consol data'!$A$1:$F$157,5,TRUE)*10^3</f>
        <v>1040000</v>
      </c>
      <c r="F14" s="48">
        <f>VLOOKUP(A14,'Consol data'!$A$1:$F$157,4,TRUE)*10^3</f>
        <v>25551000</v>
      </c>
      <c r="G14" s="49">
        <f t="shared" si="2"/>
        <v>0</v>
      </c>
      <c r="H14" s="54">
        <f t="shared" si="0"/>
        <v>0</v>
      </c>
      <c r="I14" s="55">
        <f t="shared" si="1"/>
        <v>0</v>
      </c>
    </row>
    <row r="15" spans="1:9" x14ac:dyDescent="0.25">
      <c r="A15" s="53" t="str">
        <f>UPPER('CPPIB Data'!F18)</f>
        <v>ATHABASCA OIL CORP</v>
      </c>
      <c r="B15" s="59"/>
      <c r="C15" s="43">
        <f>VLOOKUP(A15,'Consol data'!$A$1:$J$157,9,TRUE)*10^6</f>
        <v>1076509137.8690002</v>
      </c>
      <c r="D15" s="45">
        <f>VLOOKUP(A15,'Consol data'!$A$1:$J$157,10,TRUE)</f>
        <v>1.7799344200000002</v>
      </c>
      <c r="E15" s="48">
        <f>VLOOKUP(A15,'Consol data'!$A$1:$F$157,5,TRUE)*10^3</f>
        <v>920912</v>
      </c>
      <c r="F15" s="48">
        <f>VLOOKUP(A15,'Consol data'!$A$1:$F$157,4,TRUE)*10^3</f>
        <v>920912</v>
      </c>
      <c r="G15" s="49">
        <f t="shared" si="2"/>
        <v>0</v>
      </c>
      <c r="H15" s="54">
        <f t="shared" si="0"/>
        <v>0</v>
      </c>
      <c r="I15" s="55">
        <f t="shared" si="1"/>
        <v>0</v>
      </c>
    </row>
    <row r="16" spans="1:9" x14ac:dyDescent="0.25">
      <c r="A16" s="53" t="str">
        <f>UPPER('CPPIB Data'!F19)</f>
        <v>BATTALION OIL CORP</v>
      </c>
      <c r="B16" s="59"/>
      <c r="C16" s="43">
        <f>VLOOKUP(A16,'Consol data'!$A$1:$J$157,9,TRUE)*10^6</f>
        <v>343388700</v>
      </c>
      <c r="D16" s="45">
        <f>VLOOKUP(A16,'Consol data'!$A$1:$J$157,10,TRUE)</f>
        <v>9.7100000000000009</v>
      </c>
      <c r="E16" s="48">
        <f>VLOOKUP(A16,'Consol data'!$A$1:$F$157,5,TRUE)*10^3</f>
        <v>0</v>
      </c>
      <c r="F16" s="48">
        <f>VLOOKUP(A16,'Consol data'!$A$1:$F$157,4,TRUE)*10^3</f>
        <v>0</v>
      </c>
      <c r="G16" s="49">
        <f t="shared" si="2"/>
        <v>0</v>
      </c>
      <c r="H16" s="54">
        <f t="shared" si="0"/>
        <v>0</v>
      </c>
      <c r="I16" s="55">
        <f t="shared" si="1"/>
        <v>0</v>
      </c>
    </row>
    <row r="17" spans="1:9" x14ac:dyDescent="0.25">
      <c r="A17" s="53" t="str">
        <f>UPPER('CPPIB Data'!F20)</f>
        <v>BAYTEX ENERGY CORP</v>
      </c>
      <c r="B17" s="59"/>
      <c r="C17" s="43">
        <f>VLOOKUP(A17,'Consol data'!$A$1:$J$157,9,TRUE)*10^6</f>
        <v>3135105142.2988005</v>
      </c>
      <c r="D17" s="45">
        <f>VLOOKUP(A17,'Consol data'!$A$1:$J$157,10,TRUE)</f>
        <v>4.4904569600000004</v>
      </c>
      <c r="E17" s="48">
        <f>VLOOKUP(A17,'Consol data'!$A$1:$F$157,5,TRUE)*10^3</f>
        <v>1091032</v>
      </c>
      <c r="F17" s="48">
        <f>VLOOKUP(A17,'Consol data'!$A$1:$F$157,4,TRUE)*10^3</f>
        <v>1091032</v>
      </c>
      <c r="G17" s="49">
        <f t="shared" si="2"/>
        <v>0</v>
      </c>
      <c r="H17" s="54">
        <f t="shared" si="0"/>
        <v>0</v>
      </c>
      <c r="I17" s="55">
        <f t="shared" si="1"/>
        <v>0</v>
      </c>
    </row>
    <row r="18" spans="1:9" x14ac:dyDescent="0.25">
      <c r="A18" s="53" t="str">
        <f>UPPER('CPPIB Data'!F21)</f>
        <v>BERKSHIRE HATHAWAY INC DEL</v>
      </c>
      <c r="B18" s="59" t="str">
        <f>'CPPIB Data'!G21</f>
        <v>1,167,784</v>
      </c>
      <c r="C18" s="43">
        <f>VLOOKUP(A18,'Consol data'!$A$1:$J$157,9,TRUE)*10^6</f>
        <v>329576914200</v>
      </c>
      <c r="D18" s="45">
        <f>VLOOKUP(A18,'Consol data'!$A$1:$J$157,10,TRUE)</f>
        <v>468711</v>
      </c>
      <c r="E18" s="48">
        <f>VLOOKUP(A18,'Consol data'!$A$1:$F$157,5,TRUE)*10^3</f>
        <v>0</v>
      </c>
      <c r="F18" s="48">
        <f>VLOOKUP(A18,'Consol data'!$A$1:$F$157,4,TRUE)*10^3</f>
        <v>0</v>
      </c>
      <c r="G18" s="49">
        <f>(B18*D18)/C18</f>
        <v>1.6607753238803764</v>
      </c>
      <c r="H18" s="54">
        <f t="shared" si="0"/>
        <v>0</v>
      </c>
      <c r="I18" s="55">
        <f t="shared" si="1"/>
        <v>0</v>
      </c>
    </row>
    <row r="19" spans="1:9" x14ac:dyDescent="0.25">
      <c r="A19" s="53" t="str">
        <f>UPPER('CPPIB Data'!F22)</f>
        <v>BERKSHIRE HATHAWAY INC-CL B</v>
      </c>
      <c r="B19" s="59"/>
      <c r="C19" s="43">
        <f>VLOOKUP(A19,'Consol data'!$A$1:$J$157,9,TRUE)*10^6</f>
        <v>329576914200</v>
      </c>
      <c r="D19" s="45">
        <f>VLOOKUP(A19,'Consol data'!$A$1:$J$157,10,TRUE)</f>
        <v>308.89999999999998</v>
      </c>
      <c r="E19" s="48">
        <f>VLOOKUP(A19,'Consol data'!$A$1:$F$157,5,TRUE)*10^3</f>
        <v>0</v>
      </c>
      <c r="F19" s="48">
        <f>VLOOKUP(A19,'Consol data'!$A$1:$F$157,4,TRUE)*10^3</f>
        <v>0</v>
      </c>
      <c r="G19" s="49">
        <f t="shared" si="2"/>
        <v>0</v>
      </c>
      <c r="H19" s="54">
        <f t="shared" si="0"/>
        <v>0</v>
      </c>
      <c r="I19" s="55">
        <f t="shared" si="1"/>
        <v>0</v>
      </c>
    </row>
    <row r="20" spans="1:9" x14ac:dyDescent="0.25">
      <c r="A20" s="53" t="str">
        <f>UPPER('CPPIB Data'!F23)</f>
        <v>BERRY CORP</v>
      </c>
      <c r="B20" s="59"/>
      <c r="C20" s="43">
        <f>VLOOKUP(A20,'Consol data'!$A$1:$J$157,9,TRUE)*10^6</f>
        <v>955625000</v>
      </c>
      <c r="D20" s="45">
        <f>VLOOKUP(A20,'Consol data'!$A$1:$J$157,10,TRUE)</f>
        <v>8</v>
      </c>
      <c r="E20" s="48">
        <f>VLOOKUP(A20,'Consol data'!$A$1:$F$157,5,TRUE)*10^3</f>
        <v>0</v>
      </c>
      <c r="F20" s="48">
        <f>VLOOKUP(A20,'Consol data'!$A$1:$F$157,4,TRUE)*10^3</f>
        <v>0</v>
      </c>
      <c r="G20" s="49">
        <f t="shared" si="2"/>
        <v>0</v>
      </c>
      <c r="H20" s="54">
        <f t="shared" si="0"/>
        <v>0</v>
      </c>
      <c r="I20" s="55">
        <f t="shared" si="1"/>
        <v>0</v>
      </c>
    </row>
    <row r="21" spans="1:9" x14ac:dyDescent="0.25">
      <c r="A21" s="53" t="str">
        <f>UPPER('CPPIB Data'!F24)</f>
        <v>BIRCHCLIFF ENERGY LTD</v>
      </c>
      <c r="B21" s="59"/>
      <c r="C21" s="43">
        <f>VLOOKUP(A21,'Consol data'!$A$1:$J$157,9,TRUE)*10^6</f>
        <v>1960382989.8004</v>
      </c>
      <c r="D21" s="45">
        <f>VLOOKUP(A21,'Consol data'!$A$1:$J$157,10,TRUE)</f>
        <v>6.9646396600000005</v>
      </c>
      <c r="E21" s="48">
        <f>VLOOKUP(A21,'Consol data'!$A$1:$F$157,5,TRUE)*10^3</f>
        <v>382823</v>
      </c>
      <c r="F21" s="48">
        <f>VLOOKUP(A21,'Consol data'!$A$1:$F$157,4,TRUE)*10^3</f>
        <v>382823</v>
      </c>
      <c r="G21" s="49">
        <f t="shared" si="2"/>
        <v>0</v>
      </c>
      <c r="H21" s="54">
        <f t="shared" si="0"/>
        <v>0</v>
      </c>
      <c r="I21" s="55">
        <f t="shared" si="1"/>
        <v>0</v>
      </c>
    </row>
    <row r="22" spans="1:9" x14ac:dyDescent="0.25">
      <c r="A22" s="53" t="str">
        <f>UPPER('CPPIB Data'!F25)</f>
        <v>BP PLC</v>
      </c>
      <c r="B22" s="59"/>
      <c r="C22" s="43">
        <f>VLOOKUP(A22,'Consol data'!$A$1:$J$157,9,TRUE)*10^6</f>
        <v>144148168500</v>
      </c>
      <c r="D22" s="45">
        <f>VLOOKUP(A22,'Consol data'!$A$1:$J$157,10,TRUE)</f>
        <v>474.9</v>
      </c>
      <c r="E22" s="48">
        <f>VLOOKUP(A22,'Consol data'!$A$1:$F$157,5,TRUE)*10^3</f>
        <v>32500000</v>
      </c>
      <c r="F22" s="48">
        <f>VLOOKUP(A22,'Consol data'!$A$1:$F$157,4,TRUE)*10^3</f>
        <v>339200000</v>
      </c>
      <c r="G22" s="49">
        <f t="shared" si="2"/>
        <v>0</v>
      </c>
      <c r="H22" s="54">
        <f t="shared" si="0"/>
        <v>0</v>
      </c>
      <c r="I22" s="55">
        <f t="shared" si="1"/>
        <v>0</v>
      </c>
    </row>
    <row r="23" spans="1:9" x14ac:dyDescent="0.25">
      <c r="A23" s="53" t="str">
        <f>UPPER('CPPIB Data'!F26)</f>
        <v>CAISSE DE DEPOT ET PLACEMENT</v>
      </c>
      <c r="B23" s="59"/>
      <c r="C23" s="43">
        <f>VLOOKUP(A23,'Consol data'!$A$1:$J$157,9,TRUE)*10^6</f>
        <v>0</v>
      </c>
      <c r="D23" s="45">
        <f>VLOOKUP(A23,'Consol data'!$A$1:$J$157,10,TRUE)</f>
        <v>0</v>
      </c>
      <c r="E23" s="48">
        <f>VLOOKUP(A23,'Consol data'!$A$1:$F$157,5,TRUE)*10^3</f>
        <v>0</v>
      </c>
      <c r="F23" s="48">
        <f>VLOOKUP(A23,'Consol data'!$A$1:$F$157,4,TRUE)*10^3</f>
        <v>0</v>
      </c>
      <c r="G23" s="49"/>
      <c r="H23" s="54">
        <f t="shared" si="0"/>
        <v>0</v>
      </c>
      <c r="I23" s="55">
        <f t="shared" si="1"/>
        <v>0</v>
      </c>
    </row>
    <row r="24" spans="1:9" x14ac:dyDescent="0.25">
      <c r="A24" s="53" t="str">
        <f>UPPER('CPPIB Data'!F27)</f>
        <v>CANADA DEVELOPMENT INVESTMEN</v>
      </c>
      <c r="B24" s="59"/>
      <c r="C24" s="43">
        <f>VLOOKUP(A24,'Consol data'!$A$1:$J$157,9,TRUE)*10^6</f>
        <v>0</v>
      </c>
      <c r="D24" s="45">
        <f>VLOOKUP(A24,'Consol data'!$A$1:$J$157,10,TRUE)</f>
        <v>0</v>
      </c>
      <c r="E24" s="48">
        <f>VLOOKUP(A24,'Consol data'!$A$1:$F$157,5,TRUE)*10^3</f>
        <v>0</v>
      </c>
      <c r="F24" s="48">
        <f>VLOOKUP(A24,'Consol data'!$A$1:$F$157,4,TRUE)*10^3</f>
        <v>0</v>
      </c>
      <c r="G24" s="49"/>
      <c r="H24" s="54">
        <f t="shared" si="0"/>
        <v>0</v>
      </c>
      <c r="I24" s="55">
        <f t="shared" si="1"/>
        <v>0</v>
      </c>
    </row>
    <row r="25" spans="1:9" x14ac:dyDescent="0.25">
      <c r="A25" s="53" t="str">
        <f>UPPER('CPPIB Data'!F28)</f>
        <v>CANADIAN NAT RES LTD</v>
      </c>
      <c r="B25" s="59" t="str">
        <f>'CPPIB Data'!G28</f>
        <v>22,144,239</v>
      </c>
      <c r="C25" s="43">
        <f>VLOOKUP(A25,'Consol data'!$A$1:$J$157,9,TRUE)*10^6</f>
        <v>69780224625.249619</v>
      </c>
      <c r="D25" s="45">
        <f>VLOOKUP(A25,'Consol data'!$A$1:$J$157,10,TRUE)</f>
        <v>55.532476780000003</v>
      </c>
      <c r="E25" s="48">
        <f>VLOOKUP(A25,'Consol data'!$A$1:$F$157,5,TRUE)*10^3</f>
        <v>26335750</v>
      </c>
      <c r="F25" s="48">
        <f>VLOOKUP(A25,'Consol data'!$A$1:$F$157,4,TRUE)*10^3</f>
        <v>150449750</v>
      </c>
      <c r="G25" s="49">
        <f t="shared" si="2"/>
        <v>1.7622821432324551E-2</v>
      </c>
      <c r="H25" s="54">
        <f t="shared" si="0"/>
        <v>464110.21953634132</v>
      </c>
      <c r="I25" s="55">
        <f t="shared" si="1"/>
        <v>2651349.0787878707</v>
      </c>
    </row>
    <row r="26" spans="1:9" x14ac:dyDescent="0.25">
      <c r="A26" s="53" t="str">
        <f>UPPER('CPPIB Data'!F29)</f>
        <v>CARLYLE GROUP INC</v>
      </c>
      <c r="B26" s="59"/>
      <c r="C26" s="43">
        <f>VLOOKUP(A26,'Consol data'!$A$1:$J$157,9,TRUE)*10^6</f>
        <v>12616191700</v>
      </c>
      <c r="D26" s="45">
        <f>VLOOKUP(A26,'Consol data'!$A$1:$J$157,10,TRUE)</f>
        <v>29.84</v>
      </c>
      <c r="E26" s="48">
        <f>VLOOKUP(A26,'Consol data'!$A$1:$F$157,5,TRUE)*10^3</f>
        <v>6012</v>
      </c>
      <c r="F26" s="48">
        <f>VLOOKUP(A26,'Consol data'!$A$1:$F$157,4,TRUE)*10^3</f>
        <v>20901</v>
      </c>
      <c r="G26" s="49">
        <f t="shared" si="2"/>
        <v>0</v>
      </c>
      <c r="H26" s="54">
        <f t="shared" si="0"/>
        <v>0</v>
      </c>
      <c r="I26" s="55">
        <f t="shared" si="1"/>
        <v>0</v>
      </c>
    </row>
    <row r="27" spans="1:9" x14ac:dyDescent="0.25">
      <c r="A27" s="53" t="str">
        <f>UPPER('CPPIB Data'!F30)</f>
        <v>CENOVUS ENERGY INC</v>
      </c>
      <c r="B27" s="59" t="str">
        <f>'CPPIB Data'!G30</f>
        <v>1,687,766</v>
      </c>
      <c r="C27" s="43">
        <f>VLOOKUP(A27,'Consol data'!$A$1:$J$157,9,TRUE)*10^6</f>
        <v>42692149004.170609</v>
      </c>
      <c r="D27" s="45">
        <f>VLOOKUP(A27,'Consol data'!$A$1:$J$157,10,TRUE)</f>
        <v>19.402023740000001</v>
      </c>
      <c r="E27" s="48">
        <f>VLOOKUP(A27,'Consol data'!$A$1:$F$157,5,TRUE)*10^3</f>
        <v>18100000</v>
      </c>
      <c r="F27" s="48">
        <f>VLOOKUP(A27,'Consol data'!$A$1:$F$157,4,TRUE)*10^3</f>
        <v>161700000</v>
      </c>
      <c r="G27" s="49">
        <f t="shared" si="2"/>
        <v>7.6702805465159109E-4</v>
      </c>
      <c r="H27" s="54">
        <f t="shared" si="0"/>
        <v>13883.207789193799</v>
      </c>
      <c r="I27" s="55">
        <f t="shared" si="1"/>
        <v>124028.43643716228</v>
      </c>
    </row>
    <row r="28" spans="1:9" x14ac:dyDescent="0.25">
      <c r="A28" s="53" t="str">
        <f>UPPER('CPPIB Data'!F31)</f>
        <v>CENTERPOINT ENERGY INC</v>
      </c>
      <c r="B28" s="59" t="str">
        <f>'CPPIB Data'!G31</f>
        <v>694,072</v>
      </c>
      <c r="C28" s="43">
        <f>VLOOKUP(A28,'Consol data'!$A$1:$J$157,9,TRUE)*10^6</f>
        <v>36387773600</v>
      </c>
      <c r="D28" s="45">
        <f>VLOOKUP(A28,'Consol data'!$A$1:$J$157,10,TRUE)</f>
        <v>29.99</v>
      </c>
      <c r="E28" s="48">
        <f>VLOOKUP(A28,'Consol data'!$A$1:$F$157,5,TRUE)*10^3</f>
        <v>4891379.0000000009</v>
      </c>
      <c r="F28" s="48">
        <f>VLOOKUP(A28,'Consol data'!$A$1:$F$157,4,TRUE)*10^3</f>
        <v>31301680</v>
      </c>
      <c r="G28" s="49">
        <f t="shared" si="2"/>
        <v>5.7203882570050935E-4</v>
      </c>
      <c r="H28" s="54">
        <f t="shared" si="0"/>
        <v>2798.0586992161325</v>
      </c>
      <c r="I28" s="55">
        <f t="shared" si="1"/>
        <v>17905.776269653121</v>
      </c>
    </row>
    <row r="29" spans="1:9" x14ac:dyDescent="0.25">
      <c r="A29" s="53" t="str">
        <f>UPPER('CPPIB Data'!F32)</f>
        <v>CHENIERE ENERGY INC</v>
      </c>
      <c r="B29" s="59" t="str">
        <f>'CPPIB Data'!G32</f>
        <v>168,000</v>
      </c>
      <c r="C29" s="43">
        <f>VLOOKUP(A29,'Consol data'!$A$1:$J$157,9,TRUE)*10^6</f>
        <v>66237179999.999992</v>
      </c>
      <c r="D29" s="45">
        <f>VLOOKUP(A29,'Consol data'!$A$1:$J$157,10,TRUE)</f>
        <v>149.96</v>
      </c>
      <c r="E29" s="48">
        <f>VLOOKUP(A29,'Consol data'!$A$1:$F$157,5,TRUE)*10^3</f>
        <v>11168945</v>
      </c>
      <c r="F29" s="48">
        <f>VLOOKUP(A29,'Consol data'!$A$1:$F$157,4,TRUE)*10^3</f>
        <v>11168945</v>
      </c>
      <c r="G29" s="49">
        <f t="shared" si="2"/>
        <v>3.8034952574973757E-4</v>
      </c>
      <c r="H29" s="54">
        <f t="shared" si="0"/>
        <v>4248.1029338749031</v>
      </c>
      <c r="I29" s="55">
        <f t="shared" si="1"/>
        <v>4248.1029338749031</v>
      </c>
    </row>
    <row r="30" spans="1:9" x14ac:dyDescent="0.25">
      <c r="A30" s="53" t="str">
        <f>UPPER('CPPIB Data'!F33)</f>
        <v>CHESAPEAKE ENERGY CORP</v>
      </c>
      <c r="B30" s="59"/>
      <c r="C30" s="43">
        <f>VLOOKUP(A30,'Consol data'!$A$1:$J$157,9,TRUE)*10^6</f>
        <v>15795063400</v>
      </c>
      <c r="D30" s="45">
        <f>VLOOKUP(A30,'Consol data'!$A$1:$J$157,10,TRUE)</f>
        <v>94.37</v>
      </c>
      <c r="E30" s="48">
        <f>VLOOKUP(A30,'Consol data'!$A$1:$F$157,5,TRUE)*10^3</f>
        <v>1729353.0000000028</v>
      </c>
      <c r="F30" s="48">
        <f>VLOOKUP(A30,'Consol data'!$A$1:$F$157,4,TRUE)*10^3</f>
        <v>83729353</v>
      </c>
      <c r="G30" s="49">
        <f t="shared" si="2"/>
        <v>0</v>
      </c>
      <c r="H30" s="54">
        <f t="shared" si="0"/>
        <v>0</v>
      </c>
      <c r="I30" s="55">
        <f t="shared" si="1"/>
        <v>0</v>
      </c>
    </row>
    <row r="31" spans="1:9" x14ac:dyDescent="0.25">
      <c r="A31" s="53" t="str">
        <f>UPPER('CPPIB Data'!F34)</f>
        <v>CHEVRON CORP NEW</v>
      </c>
      <c r="B31" s="59" t="str">
        <f>'CPPIB Data'!G34</f>
        <v>41,023</v>
      </c>
      <c r="C31" s="43">
        <f>VLOOKUP(A31,'Consol data'!$A$1:$J$157,9,TRUE)*10^6</f>
        <v>354191181400</v>
      </c>
      <c r="D31" s="45">
        <f>VLOOKUP(A31,'Consol data'!$A$1:$J$157,10,TRUE)</f>
        <v>179.49</v>
      </c>
      <c r="E31" s="48">
        <f>VLOOKUP(A31,'Consol data'!$A$1:$F$157,5,TRUE)*10^3</f>
        <v>53000000</v>
      </c>
      <c r="F31" s="48">
        <f>VLOOKUP(A31,'Consol data'!$A$1:$F$157,4,TRUE)*10^3</f>
        <v>645000000</v>
      </c>
      <c r="G31" s="49">
        <f t="shared" si="2"/>
        <v>2.0788824388274281E-5</v>
      </c>
      <c r="H31" s="54">
        <f t="shared" si="0"/>
        <v>1101.8076925785369</v>
      </c>
      <c r="I31" s="55">
        <f t="shared" si="1"/>
        <v>13408.791730436911</v>
      </c>
    </row>
    <row r="32" spans="1:9" x14ac:dyDescent="0.25">
      <c r="A32" s="53" t="str">
        <f>UPPER('CPPIB Data'!F35)</f>
        <v>CIVITAS RESOURCES INC</v>
      </c>
      <c r="B32" s="59" t="str">
        <f>'CPPIB Data'!G35</f>
        <v>21,398,753</v>
      </c>
      <c r="C32" s="43">
        <f>VLOOKUP(A32,'Consol data'!$A$1:$J$157,9,TRUE)*10^6</f>
        <v>4581067200</v>
      </c>
      <c r="D32" s="45">
        <f>VLOOKUP(A32,'Consol data'!$A$1:$J$157,10,TRUE)</f>
        <v>57.93</v>
      </c>
      <c r="E32" s="48">
        <f>VLOOKUP(A32,'Consol data'!$A$1:$F$157,5,TRUE)*10^3</f>
        <v>1250800</v>
      </c>
      <c r="F32" s="48">
        <f>VLOOKUP(A32,'Consol data'!$A$1:$F$157,4,TRUE)*10^3</f>
        <v>1250800</v>
      </c>
      <c r="G32" s="49">
        <f t="shared" si="2"/>
        <v>0.27059846694455825</v>
      </c>
      <c r="H32" s="54">
        <f t="shared" si="0"/>
        <v>338464.56245425344</v>
      </c>
      <c r="I32" s="55">
        <f t="shared" si="1"/>
        <v>338464.56245425344</v>
      </c>
    </row>
    <row r="33" spans="1:9" x14ac:dyDescent="0.25">
      <c r="A33" s="53" t="str">
        <f>UPPER('CPPIB Data'!F36)</f>
        <v>CMS ENERGY CORP</v>
      </c>
      <c r="B33" s="59" t="str">
        <f>'CPPIB Data'!G36</f>
        <v>366,567</v>
      </c>
      <c r="C33" s="43">
        <f>VLOOKUP(A33,'Consol data'!$A$1:$J$157,9,TRUE)*10^6</f>
        <v>33410029000.000004</v>
      </c>
      <c r="D33" s="45">
        <f>VLOOKUP(A33,'Consol data'!$A$1:$J$157,10,TRUE)</f>
        <v>63.33</v>
      </c>
      <c r="E33" s="48">
        <f>VLOOKUP(A33,'Consol data'!$A$1:$F$157,5,TRUE)*10^3</f>
        <v>17687946.000000004</v>
      </c>
      <c r="F33" s="48">
        <f>VLOOKUP(A33,'Consol data'!$A$1:$F$157,4,TRUE)*10^3</f>
        <v>42502046</v>
      </c>
      <c r="G33" s="49">
        <f t="shared" si="2"/>
        <v>6.948419024119972E-4</v>
      </c>
      <c r="H33" s="54">
        <f t="shared" si="0"/>
        <v>12290.326048400679</v>
      </c>
      <c r="I33" s="55">
        <f t="shared" si="1"/>
        <v>29532.202499042218</v>
      </c>
    </row>
    <row r="34" spans="1:9" x14ac:dyDescent="0.25">
      <c r="A34" s="53" t="str">
        <f>UPPER('CPPIB Data'!F37)</f>
        <v>COASTAL GASLINK PIPELINE LTD</v>
      </c>
      <c r="B34" s="59"/>
      <c r="C34" s="43">
        <f>VLOOKUP(A34,'Consol data'!$A$1:$J$157,9,TRUE)*10^6</f>
        <v>0</v>
      </c>
      <c r="D34" s="45">
        <f>VLOOKUP(A34,'Consol data'!$A$1:$J$157,10,TRUE)</f>
        <v>0</v>
      </c>
      <c r="E34" s="48">
        <f>VLOOKUP(A34,'Consol data'!$A$1:$F$157,5,TRUE)*10^3</f>
        <v>0</v>
      </c>
      <c r="F34" s="48">
        <f>VLOOKUP(A34,'Consol data'!$A$1:$F$157,4,TRUE)*10^3</f>
        <v>0</v>
      </c>
      <c r="G34" s="49"/>
      <c r="H34" s="54">
        <f t="shared" si="0"/>
        <v>0</v>
      </c>
      <c r="I34" s="55">
        <f t="shared" si="1"/>
        <v>0</v>
      </c>
    </row>
    <row r="35" spans="1:9" x14ac:dyDescent="0.25">
      <c r="A35" s="53" t="str">
        <f>UPPER('CPPIB Data'!F38)</f>
        <v>CONOCOPHILLIPS</v>
      </c>
      <c r="B35" s="59" t="str">
        <f>'CPPIB Data'!G38</f>
        <v>1,105</v>
      </c>
      <c r="C35" s="43">
        <f>VLOOKUP(A35,'Consol data'!$A$1:$J$157,9,TRUE)*10^6</f>
        <v>112527312228.49602</v>
      </c>
      <c r="D35" s="45">
        <f>VLOOKUP(A35,'Consol data'!$A$1:$J$157,10,TRUE)</f>
        <v>87.150316000000004</v>
      </c>
      <c r="E35" s="48">
        <f>VLOOKUP(A35,'Consol data'!$A$1:$F$157,5,TRUE)*10^3</f>
        <v>16014000</v>
      </c>
      <c r="F35" s="48">
        <f>VLOOKUP(A35,'Consol data'!$A$1:$F$157,4,TRUE)*10^3</f>
        <v>251014000</v>
      </c>
      <c r="G35" s="49">
        <f t="shared" si="2"/>
        <v>8.558020028457861E-7</v>
      </c>
      <c r="H35" s="54">
        <f t="shared" si="0"/>
        <v>13.704813273572418</v>
      </c>
      <c r="I35" s="55">
        <f t="shared" si="1"/>
        <v>214.81828394233216</v>
      </c>
    </row>
    <row r="36" spans="1:9" x14ac:dyDescent="0.25">
      <c r="A36" s="53" t="str">
        <f>UPPER('CPPIB Data'!F39)</f>
        <v>CONTINENTAL RESOURCES INC/OK</v>
      </c>
      <c r="B36" s="59"/>
      <c r="C36" s="43">
        <f>VLOOKUP(A36,'Consol data'!$A$1:$J$157,9,TRUE)*10^6</f>
        <v>0</v>
      </c>
      <c r="D36" s="45">
        <f>VLOOKUP(A36,'Consol data'!$A$1:$J$157,10,TRUE)</f>
        <v>54.852999740000001</v>
      </c>
      <c r="E36" s="48">
        <f>VLOOKUP(A36,'Consol data'!$A$1:$F$157,5,TRUE)*10^3</f>
        <v>3350000</v>
      </c>
      <c r="F36" s="48">
        <f>VLOOKUP(A36,'Consol data'!$A$1:$F$157,4,TRUE)*10^3</f>
        <v>3350000</v>
      </c>
      <c r="G36" s="49"/>
      <c r="H36" s="54">
        <f t="shared" si="0"/>
        <v>0</v>
      </c>
      <c r="I36" s="55">
        <f t="shared" si="1"/>
        <v>0</v>
      </c>
    </row>
    <row r="37" spans="1:9" x14ac:dyDescent="0.25">
      <c r="A37" s="53" t="str">
        <f>UPPER('CPPIB Data'!F40)</f>
        <v>CRESCENT ENERGY INC-A</v>
      </c>
      <c r="B37" s="59"/>
      <c r="C37" s="43">
        <f>VLOOKUP(A37,'Consol data'!$A$1:$J$157,9,TRUE)*10^6</f>
        <v>3273949600</v>
      </c>
      <c r="D37" s="45">
        <f>VLOOKUP(A37,'Consol data'!$A$1:$J$157,10,TRUE)</f>
        <v>11.99</v>
      </c>
      <c r="E37" s="48">
        <f>VLOOKUP(A37,'Consol data'!$A$1:$F$157,5,TRUE)*10^3</f>
        <v>1981075</v>
      </c>
      <c r="F37" s="48">
        <f>VLOOKUP(A37,'Consol data'!$A$1:$F$157,4,TRUE)*10^3</f>
        <v>1981075</v>
      </c>
      <c r="G37" s="49">
        <f t="shared" si="2"/>
        <v>0</v>
      </c>
      <c r="H37" s="54">
        <f t="shared" si="0"/>
        <v>0</v>
      </c>
      <c r="I37" s="55">
        <f t="shared" si="1"/>
        <v>0</v>
      </c>
    </row>
    <row r="38" spans="1:9" x14ac:dyDescent="0.25">
      <c r="A38" s="53" t="str">
        <f>UPPER('CPPIB Data'!F41)</f>
        <v>CRESCENT PT ENERGY CORP</v>
      </c>
      <c r="B38" s="59" t="str">
        <f>'CPPIB Data'!G41</f>
        <v>474,100</v>
      </c>
      <c r="C38" s="43">
        <f>VLOOKUP(A38,'Consol data'!$A$1:$J$157,9,TRUE)*10^6</f>
        <v>4872505924.4312</v>
      </c>
      <c r="D38" s="45">
        <f>VLOOKUP(A38,'Consol data'!$A$1:$J$157,10,TRUE)</f>
        <v>7.1345089200000009</v>
      </c>
      <c r="E38" s="48">
        <f>VLOOKUP(A38,'Consol data'!$A$1:$F$157,5,TRUE)*10^3</f>
        <v>1305425</v>
      </c>
      <c r="F38" s="48">
        <f>VLOOKUP(A38,'Consol data'!$A$1:$F$157,4,TRUE)*10^3</f>
        <v>1305425</v>
      </c>
      <c r="G38" s="49">
        <f t="shared" si="2"/>
        <v>6.941952932292963E-4</v>
      </c>
      <c r="H38" s="54">
        <f t="shared" si="0"/>
        <v>906.21989066385413</v>
      </c>
      <c r="I38" s="55">
        <f t="shared" si="1"/>
        <v>906.21989066385413</v>
      </c>
    </row>
    <row r="39" spans="1:9" x14ac:dyDescent="0.25">
      <c r="A39" s="53" t="str">
        <f>UPPER('CPPIB Data'!F42)</f>
        <v>CSV HOLDINGS INC</v>
      </c>
      <c r="B39" s="59"/>
      <c r="C39" s="43">
        <f>VLOOKUP(A39,'Consol data'!$A$1:$J$157,9,TRUE)*10^6</f>
        <v>0</v>
      </c>
      <c r="D39" s="45">
        <f>VLOOKUP(A39,'Consol data'!$A$1:$J$157,10,TRUE)</f>
        <v>0</v>
      </c>
      <c r="E39" s="48">
        <f>VLOOKUP(A39,'Consol data'!$A$1:$F$157,5,TRUE)*10^3</f>
        <v>0</v>
      </c>
      <c r="F39" s="48">
        <f>VLOOKUP(A39,'Consol data'!$A$1:$F$157,4,TRUE)*10^3</f>
        <v>0</v>
      </c>
      <c r="G39" s="49"/>
      <c r="H39" s="54">
        <f t="shared" si="0"/>
        <v>0</v>
      </c>
      <c r="I39" s="55">
        <f t="shared" si="1"/>
        <v>0</v>
      </c>
    </row>
    <row r="40" spans="1:9" x14ac:dyDescent="0.25">
      <c r="A40" s="53" t="str">
        <f>UPPER('CPPIB Data'!F43)</f>
        <v>DEVON ENERGY CORP NEW</v>
      </c>
      <c r="B40" s="59" t="str">
        <f>'CPPIB Data'!G43</f>
        <v>16,810</v>
      </c>
      <c r="C40" s="43">
        <f>VLOOKUP(A40,'Consol data'!$A$1:$J$157,9,TRUE)*10^6</f>
        <v>45559030000</v>
      </c>
      <c r="D40" s="45">
        <f>VLOOKUP(A40,'Consol data'!$A$1:$J$157,10,TRUE)</f>
        <v>61.51</v>
      </c>
      <c r="E40" s="48">
        <f>VLOOKUP(A40,'Consol data'!$A$1:$F$157,5,TRUE)*10^3</f>
        <v>4979500</v>
      </c>
      <c r="F40" s="48">
        <f>VLOOKUP(A40,'Consol data'!$A$1:$F$157,4,TRUE)*10^3</f>
        <v>94979500</v>
      </c>
      <c r="G40" s="49">
        <f t="shared" si="2"/>
        <v>2.2695459056086135E-5</v>
      </c>
      <c r="H40" s="54">
        <f t="shared" si="0"/>
        <v>113.01203836978091</v>
      </c>
      <c r="I40" s="55">
        <f t="shared" si="1"/>
        <v>2155.6033534175331</v>
      </c>
    </row>
    <row r="41" spans="1:9" x14ac:dyDescent="0.25">
      <c r="A41" s="53" t="str">
        <f>UPPER('CPPIB Data'!F44)</f>
        <v>DIAMONDBACK ENERGY INC</v>
      </c>
      <c r="B41" s="59" t="str">
        <f>'CPPIB Data'!G44</f>
        <v>22,672</v>
      </c>
      <c r="C41" s="43">
        <f>VLOOKUP(A41,'Consol data'!$A$1:$J$157,9,TRUE)*10^6</f>
        <v>23169150950.400398</v>
      </c>
      <c r="D41" s="45">
        <f>VLOOKUP(A41,'Consol data'!$A$1:$J$157,10,TRUE)</f>
        <v>101.02051036</v>
      </c>
      <c r="E41" s="48">
        <f>VLOOKUP(A41,'Consol data'!$A$1:$F$157,5,TRUE)*10^3</f>
        <v>2161366.9999999981</v>
      </c>
      <c r="F41" s="48">
        <f>VLOOKUP(A41,'Consol data'!$A$1:$F$157,4,TRUE)*10^3</f>
        <v>47251969</v>
      </c>
      <c r="G41" s="49">
        <f t="shared" si="2"/>
        <v>9.8852867581767788E-5</v>
      </c>
      <c r="H41" s="54">
        <f t="shared" si="0"/>
        <v>213.6573258466025</v>
      </c>
      <c r="I41" s="55">
        <f t="shared" si="1"/>
        <v>4670.9926345347967</v>
      </c>
    </row>
    <row r="42" spans="1:9" x14ac:dyDescent="0.25">
      <c r="A42" s="53" t="str">
        <f>UPPER('CPPIB Data'!F45)</f>
        <v>DOMINION ENERGY INC</v>
      </c>
      <c r="B42" s="59" t="str">
        <f>'CPPIB Data'!G45</f>
        <v>11,304,255</v>
      </c>
      <c r="C42" s="43">
        <f>VLOOKUP(A42,'Consol data'!$A$1:$J$157,9,TRUE)*10^6</f>
        <v>69988498518.399994</v>
      </c>
      <c r="D42" s="45">
        <f>VLOOKUP(A42,'Consol data'!$A$1:$J$157,10,TRUE)</f>
        <v>45.288621840000005</v>
      </c>
      <c r="E42" s="48">
        <f>VLOOKUP(A42,'Consol data'!$A$1:$F$157,5,TRUE)*10^3</f>
        <v>33645033</v>
      </c>
      <c r="F42" s="48">
        <f>VLOOKUP(A42,'Consol data'!$A$1:$F$157,4,TRUE)*10^3</f>
        <v>62924334</v>
      </c>
      <c r="G42" s="49">
        <f t="shared" si="2"/>
        <v>7.3148323041011716E-3</v>
      </c>
      <c r="H42" s="54">
        <f t="shared" si="0"/>
        <v>246107.77426094995</v>
      </c>
      <c r="I42" s="55">
        <f t="shared" si="1"/>
        <v>460280.95105725172</v>
      </c>
    </row>
    <row r="43" spans="1:9" x14ac:dyDescent="0.25">
      <c r="A43" s="53" t="str">
        <f>UPPER('CPPIB Data'!F46)</f>
        <v>DTE ENERGY CO</v>
      </c>
      <c r="B43" s="59" t="str">
        <f>'CPPIB Data'!G46</f>
        <v>1,500</v>
      </c>
      <c r="C43" s="43">
        <f>VLOOKUP(A43,'Consol data'!$A$1:$J$157,9,TRUE)*10^6</f>
        <v>32030676987.806206</v>
      </c>
      <c r="D43" s="45">
        <f>VLOOKUP(A43,'Consol data'!$A$1:$J$157,10,TRUE)</f>
        <v>86.803191860000013</v>
      </c>
      <c r="E43" s="48">
        <f>VLOOKUP(A43,'Consol data'!$A$1:$F$157,5,TRUE)*10^3</f>
        <v>27278000</v>
      </c>
      <c r="F43" s="48">
        <f>VLOOKUP(A43,'Consol data'!$A$1:$F$157,4,TRUE)*10^3</f>
        <v>53475000</v>
      </c>
      <c r="G43" s="49">
        <f t="shared" si="2"/>
        <v>4.0650026797612744E-6</v>
      </c>
      <c r="H43" s="54">
        <f t="shared" si="0"/>
        <v>110.88514309852805</v>
      </c>
      <c r="I43" s="55">
        <f t="shared" si="1"/>
        <v>217.37601830023414</v>
      </c>
    </row>
    <row r="44" spans="1:9" x14ac:dyDescent="0.25">
      <c r="A44" s="53" t="str">
        <f>UPPER('CPPIB Data'!F47)</f>
        <v>DUKE ENERGY CORP NEW</v>
      </c>
      <c r="B44" s="59" t="str">
        <f>'CPPIB Data'!G47</f>
        <v>1,283,061</v>
      </c>
      <c r="C44" s="43">
        <f>VLOOKUP(A44,'Consol data'!$A$1:$J$157,9,TRUE)*10^6</f>
        <v>118331886646.60001</v>
      </c>
      <c r="D44" s="45">
        <f>VLOOKUP(A44,'Consol data'!$A$1:$J$157,10,TRUE)</f>
        <v>76.064500379999998</v>
      </c>
      <c r="E44" s="48">
        <f>VLOOKUP(A44,'Consol data'!$A$1:$F$157,5,TRUE)*10^3</f>
        <v>79220000</v>
      </c>
      <c r="F44" s="48">
        <f>VLOOKUP(A44,'Consol data'!$A$1:$F$157,4,TRUE)*10^3</f>
        <v>117808000</v>
      </c>
      <c r="G44" s="49">
        <f t="shared" si="2"/>
        <v>8.2475989091201863E-4</v>
      </c>
      <c r="H44" s="54">
        <f t="shared" si="0"/>
        <v>65337.478558050119</v>
      </c>
      <c r="I44" s="55">
        <f t="shared" si="1"/>
        <v>97163.313228563085</v>
      </c>
    </row>
    <row r="45" spans="1:9" x14ac:dyDescent="0.25">
      <c r="A45" s="53" t="str">
        <f>UPPER('CPPIB Data'!F48)</f>
        <v>ECOPETROL SA</v>
      </c>
      <c r="B45" s="59"/>
      <c r="C45" s="43">
        <f>VLOOKUP(A45,'Consol data'!$A$1:$J$157,9,TRUE)*10^6</f>
        <v>46821436788.599998</v>
      </c>
      <c r="D45" s="45">
        <f>VLOOKUP(A45,'Consol data'!$A$1:$J$157,10,TRUE)</f>
        <v>0.49851999999999996</v>
      </c>
      <c r="E45" s="48">
        <f>VLOOKUP(A45,'Consol data'!$A$1:$F$157,5,TRUE)*10^3</f>
        <v>13460533.999999985</v>
      </c>
      <c r="F45" s="48">
        <f>VLOOKUP(A45,'Consol data'!$A$1:$F$157,4,TRUE)*10^3</f>
        <v>166908534</v>
      </c>
      <c r="G45" s="49">
        <f t="shared" si="2"/>
        <v>0</v>
      </c>
      <c r="H45" s="54">
        <f t="shared" si="0"/>
        <v>0</v>
      </c>
      <c r="I45" s="55">
        <f t="shared" si="1"/>
        <v>0</v>
      </c>
    </row>
    <row r="46" spans="1:9" x14ac:dyDescent="0.25">
      <c r="A46" s="53" t="str">
        <f>UPPER('CPPIB Data'!F49)</f>
        <v>EMERA INC</v>
      </c>
      <c r="B46" s="59"/>
      <c r="C46" s="43">
        <f>VLOOKUP(A46,'Consol data'!$A$1:$J$157,9,TRUE)*10^6</f>
        <v>25260232899.825001</v>
      </c>
      <c r="D46" s="45">
        <f>VLOOKUP(A46,'Consol data'!$A$1:$J$157,10,TRUE)</f>
        <v>38.220583500000004</v>
      </c>
      <c r="E46" s="48">
        <f>VLOOKUP(A46,'Consol data'!$A$1:$F$157,5,TRUE)*10^3</f>
        <v>14925227.000000002</v>
      </c>
      <c r="F46" s="48">
        <f>VLOOKUP(A46,'Consol data'!$A$1:$F$157,4,TRUE)*10^3</f>
        <v>23735997.000000004</v>
      </c>
      <c r="G46" s="49">
        <f t="shared" si="2"/>
        <v>0</v>
      </c>
      <c r="H46" s="54">
        <f t="shared" si="0"/>
        <v>0</v>
      </c>
      <c r="I46" s="55">
        <f t="shared" si="1"/>
        <v>0</v>
      </c>
    </row>
    <row r="47" spans="1:9" x14ac:dyDescent="0.25">
      <c r="A47" s="53" t="str">
        <f>UPPER('CPPIB Data'!F50)</f>
        <v>ENBRIDGE INC</v>
      </c>
      <c r="B47" s="59" t="str">
        <f>'CPPIB Data'!G50</f>
        <v>8,149,625</v>
      </c>
      <c r="C47" s="43">
        <f>VLOOKUP(A47,'Consol data'!$A$1:$J$157,9,TRUE)*10^6</f>
        <v>146572060272</v>
      </c>
      <c r="D47" s="45">
        <f>VLOOKUP(A47,'Consol data'!$A$1:$J$157,10,TRUE)</f>
        <v>39.114243520000002</v>
      </c>
      <c r="E47" s="48">
        <f>VLOOKUP(A47,'Consol data'!$A$1:$F$157,5,TRUE)*10^3</f>
        <v>14408000</v>
      </c>
      <c r="F47" s="48">
        <f>VLOOKUP(A47,'Consol data'!$A$1:$F$157,4,TRUE)*10^3</f>
        <v>68508602</v>
      </c>
      <c r="G47" s="49">
        <f t="shared" si="2"/>
        <v>2.1748102350143106E-3</v>
      </c>
      <c r="H47" s="54">
        <f t="shared" si="0"/>
        <v>31334.665866086187</v>
      </c>
      <c r="I47" s="55">
        <f t="shared" si="1"/>
        <v>148993.20881612189</v>
      </c>
    </row>
    <row r="48" spans="1:9" x14ac:dyDescent="0.25">
      <c r="A48" s="53" t="str">
        <f>UPPER('CPPIB Data'!F51)</f>
        <v>ENEL SPA</v>
      </c>
      <c r="B48" s="59"/>
      <c r="C48" s="43">
        <f>VLOOKUP(A48,'Consol data'!$A$1:$J$157,9,TRUE)*10^6</f>
        <v>148452978613.71149</v>
      </c>
      <c r="D48" s="45">
        <f>VLOOKUP(A48,'Consol data'!$A$1:$J$157,10,TRUE)</f>
        <v>5.3983519300000005</v>
      </c>
      <c r="E48" s="48">
        <f>VLOOKUP(A48,'Consol data'!$A$1:$F$157,5,TRUE)*10^3</f>
        <v>57089658.000000007</v>
      </c>
      <c r="F48" s="48">
        <f>VLOOKUP(A48,'Consol data'!$A$1:$F$157,4,TRUE)*10^3</f>
        <v>132889455.00000001</v>
      </c>
      <c r="G48" s="49">
        <f t="shared" si="2"/>
        <v>0</v>
      </c>
      <c r="H48" s="54">
        <f t="shared" si="0"/>
        <v>0</v>
      </c>
      <c r="I48" s="55">
        <f t="shared" si="1"/>
        <v>0</v>
      </c>
    </row>
    <row r="49" spans="1:9" x14ac:dyDescent="0.25">
      <c r="A49" s="53" t="str">
        <f>UPPER('CPPIB Data'!F52)</f>
        <v>ENERFLEX LTD</v>
      </c>
      <c r="B49" s="59"/>
      <c r="C49" s="43">
        <f>VLOOKUP(A49,'Consol data'!$A$1:$J$157,9,TRUE)*10^6</f>
        <v>1688584049.6184001</v>
      </c>
      <c r="D49" s="45">
        <f>VLOOKUP(A49,'Consol data'!$A$1:$J$157,10,TRUE)</f>
        <v>6.3073194799999994</v>
      </c>
      <c r="E49" s="48">
        <f>VLOOKUP(A49,'Consol data'!$A$1:$F$157,5,TRUE)*10^3</f>
        <v>30699.999999999818</v>
      </c>
      <c r="F49" s="48">
        <f>VLOOKUP(A49,'Consol data'!$A$1:$F$157,4,TRUE)*10^3</f>
        <v>3175700</v>
      </c>
      <c r="G49" s="49">
        <f t="shared" si="2"/>
        <v>0</v>
      </c>
      <c r="H49" s="54">
        <f t="shared" si="0"/>
        <v>0</v>
      </c>
      <c r="I49" s="55">
        <f t="shared" si="1"/>
        <v>0</v>
      </c>
    </row>
    <row r="50" spans="1:9" x14ac:dyDescent="0.25">
      <c r="A50" s="53" t="str">
        <f>UPPER('CPPIB Data'!F53)</f>
        <v>ENERGY TRANSFER LP</v>
      </c>
      <c r="B50" s="59"/>
      <c r="C50" s="43">
        <f>VLOOKUP(A50,'Consol data'!$A$1:$J$157,9,TRUE)*10^6</f>
        <v>73678255672.373001</v>
      </c>
      <c r="D50" s="45">
        <f>VLOOKUP(A50,'Consol data'!$A$1:$J$157,10,TRUE)</f>
        <v>8.7667309400000004</v>
      </c>
      <c r="E50" s="48">
        <f>VLOOKUP(A50,'Consol data'!$A$1:$F$157,5,TRUE)*10^3</f>
        <v>0</v>
      </c>
      <c r="F50" s="48">
        <f>VLOOKUP(A50,'Consol data'!$A$1:$F$157,4,TRUE)*10^3</f>
        <v>0</v>
      </c>
      <c r="G50" s="49">
        <f t="shared" si="2"/>
        <v>0</v>
      </c>
      <c r="H50" s="54">
        <f t="shared" si="0"/>
        <v>0</v>
      </c>
      <c r="I50" s="55">
        <f t="shared" si="1"/>
        <v>0</v>
      </c>
    </row>
    <row r="51" spans="1:9" x14ac:dyDescent="0.25">
      <c r="A51" s="53" t="str">
        <f>UPPER('CPPIB Data'!F54)</f>
        <v>ENERPLUS CORP</v>
      </c>
      <c r="B51" s="59" t="str">
        <f>'CPPIB Data'!G54</f>
        <v>177,400</v>
      </c>
      <c r="C51" s="43">
        <f>VLOOKUP(A51,'Consol data'!$A$1:$J$157,9,TRUE)*10^6</f>
        <v>3011580869.3674002</v>
      </c>
      <c r="D51" s="45">
        <f>VLOOKUP(A51,'Consol data'!$A$1:$J$157,10,TRUE)</f>
        <v>17.651631800000001</v>
      </c>
      <c r="E51" s="48">
        <f>VLOOKUP(A51,'Consol data'!$A$1:$F$157,5,TRUE)*10^3</f>
        <v>962453</v>
      </c>
      <c r="F51" s="48">
        <f>VLOOKUP(A51,'Consol data'!$A$1:$F$157,4,TRUE)*10^3</f>
        <v>962520</v>
      </c>
      <c r="G51" s="49">
        <f t="shared" si="2"/>
        <v>1.0397859520132257E-3</v>
      </c>
      <c r="H51" s="54">
        <f t="shared" si="0"/>
        <v>1000.7451088729852</v>
      </c>
      <c r="I51" s="55">
        <f t="shared" si="1"/>
        <v>1000.81477453177</v>
      </c>
    </row>
    <row r="52" spans="1:9" x14ac:dyDescent="0.25">
      <c r="A52" s="53" t="str">
        <f>UPPER('CPPIB Data'!F55)</f>
        <v>ENI SPA</v>
      </c>
      <c r="B52" s="59"/>
      <c r="C52" s="43">
        <f>VLOOKUP(A52,'Consol data'!$A$1:$J$157,9,TRUE)*10^6</f>
        <v>62574576119.335403</v>
      </c>
      <c r="D52" s="45">
        <f>VLOOKUP(A52,'Consol data'!$A$1:$J$157,10,TRUE)</f>
        <v>14.258947066000001</v>
      </c>
      <c r="E52" s="48">
        <f>VLOOKUP(A52,'Consol data'!$A$1:$F$157,5,TRUE)*10^3</f>
        <v>40182973</v>
      </c>
      <c r="F52" s="48">
        <f>VLOOKUP(A52,'Consol data'!$A$1:$F$157,4,TRUE)*10^3</f>
        <v>219609973</v>
      </c>
      <c r="G52" s="49">
        <f t="shared" si="2"/>
        <v>0</v>
      </c>
      <c r="H52" s="54">
        <f t="shared" si="0"/>
        <v>0</v>
      </c>
      <c r="I52" s="55">
        <f t="shared" si="1"/>
        <v>0</v>
      </c>
    </row>
    <row r="53" spans="1:9" x14ac:dyDescent="0.25">
      <c r="A53" s="53" t="str">
        <f>UPPER('CPPIB Data'!F56)</f>
        <v>EOG RES INC</v>
      </c>
      <c r="B53" s="59" t="str">
        <f>'CPPIB Data'!G56</f>
        <v>10</v>
      </c>
      <c r="C53" s="43">
        <f>VLOOKUP(A53,'Consol data'!$A$1:$J$157,9,TRUE)*10^6</f>
        <v>76104447600</v>
      </c>
      <c r="D53" s="45">
        <f>VLOOKUP(A53,'Consol data'!$A$1:$J$157,10,TRUE)</f>
        <v>129.52000000000001</v>
      </c>
      <c r="E53" s="48">
        <f>VLOOKUP(A53,'Consol data'!$A$1:$F$157,5,TRUE)*10^3</f>
        <v>5450442.9999999991</v>
      </c>
      <c r="F53" s="48">
        <f>VLOOKUP(A53,'Consol data'!$A$1:$F$157,4,TRUE)*10^3</f>
        <v>115741443</v>
      </c>
      <c r="G53" s="49">
        <f t="shared" si="2"/>
        <v>1.7018716262254298E-8</v>
      </c>
      <c r="H53" s="54">
        <f t="shared" si="0"/>
        <v>9.2759542920590091E-2</v>
      </c>
      <c r="I53" s="55">
        <f t="shared" si="1"/>
        <v>1.9697707782008789</v>
      </c>
    </row>
    <row r="54" spans="1:9" x14ac:dyDescent="0.25">
      <c r="A54" s="53" t="str">
        <f>UPPER('CPPIB Data'!F57)</f>
        <v>EQT CORP</v>
      </c>
      <c r="B54" s="59" t="str">
        <f>'CPPIB Data'!G57</f>
        <v>676,802</v>
      </c>
      <c r="C54" s="43">
        <f>VLOOKUP(A54,'Consol data'!$A$1:$J$157,9,TRUE)*10^6</f>
        <v>16669405299.999998</v>
      </c>
      <c r="D54" s="45">
        <f>VLOOKUP(A54,'Consol data'!$A$1:$J$157,10,TRUE)</f>
        <v>33.83</v>
      </c>
      <c r="E54" s="48">
        <f>VLOOKUP(A54,'Consol data'!$A$1:$F$157,5,TRUE)*10^3</f>
        <v>702985.00000000058</v>
      </c>
      <c r="F54" s="48">
        <f>VLOOKUP(A54,'Consol data'!$A$1:$F$157,4,TRUE)*10^3</f>
        <v>101720985</v>
      </c>
      <c r="G54" s="49">
        <f t="shared" si="2"/>
        <v>1.3735470011038728E-3</v>
      </c>
      <c r="H54" s="54">
        <f t="shared" si="0"/>
        <v>965.58293857100682</v>
      </c>
      <c r="I54" s="55">
        <f t="shared" si="1"/>
        <v>139718.55389608201</v>
      </c>
    </row>
    <row r="55" spans="1:9" x14ac:dyDescent="0.25">
      <c r="A55" s="53" t="str">
        <f>UPPER('CPPIB Data'!F58)</f>
        <v>EQUINOR ASA</v>
      </c>
      <c r="B55" s="59"/>
      <c r="C55" s="43">
        <f>VLOOKUP(A55,'Consol data'!$A$1:$J$157,9,TRUE)*10^6</f>
        <v>97317096800</v>
      </c>
      <c r="D55" s="45">
        <f>VLOOKUP(A55,'Consol data'!$A$1:$J$157,10,TRUE)</f>
        <v>351.8</v>
      </c>
      <c r="E55" s="48">
        <f>VLOOKUP(A55,'Consol data'!$A$1:$F$157,5,TRUE)*10^3</f>
        <v>11500000</v>
      </c>
      <c r="F55" s="48">
        <f>VLOOKUP(A55,'Consol data'!$A$1:$F$157,4,TRUE)*10^3</f>
        <v>254550000</v>
      </c>
      <c r="G55" s="49">
        <f t="shared" si="2"/>
        <v>0</v>
      </c>
      <c r="H55" s="54">
        <f t="shared" si="0"/>
        <v>0</v>
      </c>
      <c r="I55" s="55">
        <f t="shared" si="1"/>
        <v>0</v>
      </c>
    </row>
    <row r="56" spans="1:9" x14ac:dyDescent="0.25">
      <c r="A56" s="53" t="str">
        <f>UPPER('CPPIB Data'!F59)</f>
        <v>EQUITRANS MIDSTREAM CORP</v>
      </c>
      <c r="B56" s="59"/>
      <c r="C56" s="43">
        <f>VLOOKUP(A56,'Consol data'!$A$1:$J$157,9,TRUE)*10^6</f>
        <v>10999079700</v>
      </c>
      <c r="D56" s="45">
        <f>VLOOKUP(A56,'Consol data'!$A$1:$J$157,10,TRUE)</f>
        <v>6.7</v>
      </c>
      <c r="E56" s="48">
        <f>VLOOKUP(A56,'Consol data'!$A$1:$F$157,5,TRUE)*10^3</f>
        <v>2356194.9999999995</v>
      </c>
      <c r="F56" s="48">
        <f>VLOOKUP(A56,'Consol data'!$A$1:$F$157,4,TRUE)*10^3</f>
        <v>2356194.9999999995</v>
      </c>
      <c r="G56" s="49">
        <f t="shared" si="2"/>
        <v>0</v>
      </c>
      <c r="H56" s="54">
        <f t="shared" si="0"/>
        <v>0</v>
      </c>
      <c r="I56" s="55">
        <f t="shared" si="1"/>
        <v>0</v>
      </c>
    </row>
    <row r="57" spans="1:9" x14ac:dyDescent="0.25">
      <c r="A57" s="53" t="str">
        <f>UPPER('CPPIB Data'!F60)</f>
        <v>EXXON MOBIL CORP</v>
      </c>
      <c r="B57" s="59" t="str">
        <f>'CPPIB Data'!G60</f>
        <v>101,017</v>
      </c>
      <c r="C57" s="43">
        <f>VLOOKUP(A57,'Consol data'!$A$1:$J$157,9,TRUE)*10^6</f>
        <v>474820600000</v>
      </c>
      <c r="D57" s="45">
        <f>VLOOKUP(A57,'Consol data'!$A$1:$J$157,10,TRUE)</f>
        <v>110.3</v>
      </c>
      <c r="E57" s="48">
        <f>VLOOKUP(A57,'Consol data'!$A$1:$F$157,5,TRUE)*10^3</f>
        <v>105000000</v>
      </c>
      <c r="F57" s="48">
        <f>VLOOKUP(A57,'Consol data'!$A$1:$F$157,4,TRUE)*10^3</f>
        <v>825000000</v>
      </c>
      <c r="G57" s="49">
        <f t="shared" si="2"/>
        <v>2.3466073502286968E-5</v>
      </c>
      <c r="H57" s="54">
        <f t="shared" si="0"/>
        <v>2463.9377177401316</v>
      </c>
      <c r="I57" s="55">
        <f t="shared" si="1"/>
        <v>19359.51063938675</v>
      </c>
    </row>
    <row r="58" spans="1:9" x14ac:dyDescent="0.25">
      <c r="A58" s="53" t="str">
        <f>UPPER('CPPIB Data'!F61)</f>
        <v>FIRSTENERGY CORP</v>
      </c>
      <c r="B58" s="59"/>
      <c r="C58" s="43">
        <f>VLOOKUP(A58,'Consol data'!$A$1:$J$157,9,TRUE)*10^6</f>
        <v>46215171300</v>
      </c>
      <c r="D58" s="45">
        <f>VLOOKUP(A58,'Consol data'!$A$1:$J$157,10,TRUE)</f>
        <v>41.94</v>
      </c>
      <c r="E58" s="48">
        <f>VLOOKUP(A58,'Consol data'!$A$1:$F$157,5,TRUE)*10^3</f>
        <v>17410250</v>
      </c>
      <c r="F58" s="48">
        <f>VLOOKUP(A58,'Consol data'!$A$1:$F$157,4,TRUE)*10^3</f>
        <v>49240650</v>
      </c>
      <c r="G58" s="49">
        <f t="shared" si="2"/>
        <v>0</v>
      </c>
      <c r="H58" s="54">
        <f t="shared" si="0"/>
        <v>0</v>
      </c>
      <c r="I58" s="55">
        <f t="shared" si="1"/>
        <v>0</v>
      </c>
    </row>
    <row r="59" spans="1:9" x14ac:dyDescent="0.25">
      <c r="A59" s="53" t="str">
        <f>UPPER('CPPIB Data'!F62)</f>
        <v>FORTIS INC</v>
      </c>
      <c r="B59" s="59" t="str">
        <f>'CPPIB Data'!G62</f>
        <v>1,114,710</v>
      </c>
      <c r="C59" s="43">
        <f>VLOOKUP(A59,'Consol data'!$A$1:$J$157,9,TRUE)*10^6</f>
        <v>43128768172.952003</v>
      </c>
      <c r="D59" s="45">
        <f>VLOOKUP(A59,'Consol data'!$A$1:$J$157,10,TRUE)</f>
        <v>40.015289160000002</v>
      </c>
      <c r="E59" s="48">
        <f>VLOOKUP(A59,'Consol data'!$A$1:$F$157,5,TRUE)*10^3</f>
        <v>8927000</v>
      </c>
      <c r="F59" s="48">
        <f>VLOOKUP(A59,'Consol data'!$A$1:$F$157,4,TRUE)*10^3</f>
        <v>116697000</v>
      </c>
      <c r="G59" s="49">
        <f t="shared" si="2"/>
        <v>1.0342387429353405E-3</v>
      </c>
      <c r="H59" s="54">
        <f t="shared" si="0"/>
        <v>9232.6492581837847</v>
      </c>
      <c r="I59" s="55">
        <f t="shared" si="1"/>
        <v>120692.55858432542</v>
      </c>
    </row>
    <row r="60" spans="1:9" x14ac:dyDescent="0.25">
      <c r="A60" s="53" t="str">
        <f>UPPER('CPPIB Data'!F63)</f>
        <v>FRANCO NEV CORP</v>
      </c>
      <c r="B60" s="59" t="str">
        <f>'CPPIB Data'!G63</f>
        <v>481,700</v>
      </c>
      <c r="C60" s="43">
        <f>VLOOKUP(A60,'Consol data'!$A$1:$J$157,9,TRUE)*10^6</f>
        <v>18449735339.0284</v>
      </c>
      <c r="D60" s="45">
        <f>VLOOKUP(A60,'Consol data'!$A$1:$J$157,10,TRUE)</f>
        <v>136.31638834</v>
      </c>
      <c r="E60" s="48">
        <f>VLOOKUP(A60,'Consol data'!$A$1:$F$157,5,TRUE)*10^3</f>
        <v>50</v>
      </c>
      <c r="F60" s="48">
        <f>VLOOKUP(A60,'Consol data'!$A$1:$F$157,4,TRUE)*10^3</f>
        <v>134</v>
      </c>
      <c r="G60" s="49">
        <f t="shared" si="2"/>
        <v>3.5590539949087409E-3</v>
      </c>
      <c r="H60" s="54">
        <f t="shared" si="0"/>
        <v>0.17795269974543704</v>
      </c>
      <c r="I60" s="55">
        <f t="shared" si="1"/>
        <v>0.4769132353177713</v>
      </c>
    </row>
    <row r="61" spans="1:9" x14ac:dyDescent="0.25">
      <c r="A61" s="53" t="str">
        <f>UPPER('CPPIB Data'!F64)</f>
        <v>FREEHOLD ROYALTIES LTD</v>
      </c>
      <c r="B61" s="59"/>
      <c r="C61" s="43">
        <f>VLOOKUP(A61,'Consol data'!$A$1:$J$157,9,TRUE)*10^6</f>
        <v>1878026458.1738</v>
      </c>
      <c r="D61" s="45">
        <f>VLOOKUP(A61,'Consol data'!$A$1:$J$157,10,TRUE)</f>
        <v>11.69143646</v>
      </c>
      <c r="E61" s="48">
        <f>VLOOKUP(A61,'Consol data'!$A$1:$F$157,5,TRUE)*10^3</f>
        <v>0</v>
      </c>
      <c r="F61" s="48">
        <f>VLOOKUP(A61,'Consol data'!$A$1:$F$157,4,TRUE)*10^3</f>
        <v>0</v>
      </c>
      <c r="G61" s="49">
        <f t="shared" si="2"/>
        <v>0</v>
      </c>
      <c r="H61" s="54">
        <f t="shared" si="0"/>
        <v>0</v>
      </c>
      <c r="I61" s="55">
        <f t="shared" si="1"/>
        <v>0</v>
      </c>
    </row>
    <row r="62" spans="1:9" x14ac:dyDescent="0.25">
      <c r="A62" s="53" t="str">
        <f>UPPER('CPPIB Data'!F65)</f>
        <v>GALP ENERGIA SGPS SA</v>
      </c>
      <c r="B62" s="59"/>
      <c r="C62" s="43">
        <f>VLOOKUP(A62,'Consol data'!$A$1:$J$157,9,TRUE)*10^6</f>
        <v>15059101521.374601</v>
      </c>
      <c r="D62" s="45">
        <f>VLOOKUP(A62,'Consol data'!$A$1:$J$157,10,TRUE)</f>
        <v>13.53344291</v>
      </c>
      <c r="E62" s="48">
        <f>VLOOKUP(A62,'Consol data'!$A$1:$F$157,5,TRUE)*10^3</f>
        <v>3498017</v>
      </c>
      <c r="F62" s="48">
        <f>VLOOKUP(A62,'Consol data'!$A$1:$F$157,4,TRUE)*10^3</f>
        <v>50343318</v>
      </c>
      <c r="G62" s="49">
        <f t="shared" si="2"/>
        <v>0</v>
      </c>
      <c r="H62" s="54">
        <f t="shared" si="0"/>
        <v>0</v>
      </c>
      <c r="I62" s="55">
        <f t="shared" si="1"/>
        <v>0</v>
      </c>
    </row>
    <row r="63" spans="1:9" x14ac:dyDescent="0.25">
      <c r="A63" s="53" t="str">
        <f>UPPER('CPPIB Data'!F66)</f>
        <v>GLENCORE PLC</v>
      </c>
      <c r="B63" s="59"/>
      <c r="C63" s="43">
        <f>VLOOKUP(A63,'Consol data'!$A$1:$J$157,9,TRUE)*10^6</f>
        <v>107969709600</v>
      </c>
      <c r="D63" s="45">
        <f>VLOOKUP(A63,'Consol data'!$A$1:$J$157,10,TRUE)</f>
        <v>552.4</v>
      </c>
      <c r="E63" s="48">
        <f>VLOOKUP(A63,'Consol data'!$A$1:$F$157,5,TRUE)*10^3</f>
        <v>27037000</v>
      </c>
      <c r="F63" s="48">
        <f>VLOOKUP(A63,'Consol data'!$A$1:$F$157,4,TRUE)*10^3</f>
        <v>369137000</v>
      </c>
      <c r="G63" s="49">
        <f t="shared" si="2"/>
        <v>0</v>
      </c>
      <c r="H63" s="54">
        <f t="shared" si="0"/>
        <v>0</v>
      </c>
      <c r="I63" s="55">
        <f t="shared" si="1"/>
        <v>0</v>
      </c>
    </row>
    <row r="64" spans="1:9" x14ac:dyDescent="0.25">
      <c r="A64" s="53" t="str">
        <f>UPPER('CPPIB Data'!F67)</f>
        <v>HALLIBURTON CO</v>
      </c>
      <c r="B64" s="59" t="str">
        <f>'CPPIB Data'!G67</f>
        <v>216,601</v>
      </c>
      <c r="C64" s="43">
        <f>VLOOKUP(A64,'Consol data'!$A$1:$J$157,9,TRUE)*10^6</f>
        <v>42260700000</v>
      </c>
      <c r="D64" s="45">
        <f>VLOOKUP(A64,'Consol data'!$A$1:$J$157,10,TRUE)</f>
        <v>39.35</v>
      </c>
      <c r="E64" s="48">
        <f>VLOOKUP(A64,'Consol data'!$A$1:$F$157,5,TRUE)*10^3</f>
        <v>3727034</v>
      </c>
      <c r="F64" s="48">
        <f>VLOOKUP(A64,'Consol data'!$A$1:$F$157,4,TRUE)*10^3</f>
        <v>3904376</v>
      </c>
      <c r="G64" s="49">
        <f t="shared" si="2"/>
        <v>2.0168263540357826E-4</v>
      </c>
      <c r="H64" s="54">
        <f t="shared" si="0"/>
        <v>751.67803935873985</v>
      </c>
      <c r="I64" s="55">
        <f t="shared" si="1"/>
        <v>787.44484128648128</v>
      </c>
    </row>
    <row r="65" spans="1:9" x14ac:dyDescent="0.25">
      <c r="A65" s="53" t="str">
        <f>UPPER('CPPIB Data'!F68)</f>
        <v>HESS CORP</v>
      </c>
      <c r="B65" s="59" t="str">
        <f>'CPPIB Data'!G68</f>
        <v>1,610</v>
      </c>
      <c r="C65" s="43">
        <f>VLOOKUP(A65,'Consol data'!$A$1:$J$157,9,TRUE)*10^6</f>
        <v>50727002900</v>
      </c>
      <c r="D65" s="45">
        <f>VLOOKUP(A65,'Consol data'!$A$1:$J$157,10,TRUE)</f>
        <v>141.82</v>
      </c>
      <c r="E65" s="48">
        <f>VLOOKUP(A65,'Consol data'!$A$1:$F$157,5,TRUE)*10^3</f>
        <v>2666932.9999999972</v>
      </c>
      <c r="F65" s="48">
        <f>VLOOKUP(A65,'Consol data'!$A$1:$F$157,4,TRUE)*10^3</f>
        <v>50912534.999999993</v>
      </c>
      <c r="G65" s="49">
        <f t="shared" si="2"/>
        <v>4.5011569173545634E-6</v>
      </c>
      <c r="H65" s="54">
        <f t="shared" si="0"/>
        <v>12.004283921071146</v>
      </c>
      <c r="I65" s="55">
        <f t="shared" si="1"/>
        <v>229.16530909530627</v>
      </c>
    </row>
    <row r="66" spans="1:9" x14ac:dyDescent="0.25">
      <c r="A66" s="53" t="str">
        <f>UPPER('CPPIB Data'!F69)</f>
        <v>IMPERIAL OIL LTD</v>
      </c>
      <c r="B66" s="59" t="str">
        <f>'CPPIB Data'!G69</f>
        <v>311,230</v>
      </c>
      <c r="C66" s="43">
        <f>VLOOKUP(A66,'Consol data'!$A$1:$J$157,9,TRUE)*10^6</f>
        <v>28938255337.604797</v>
      </c>
      <c r="D66" s="45">
        <f>VLOOKUP(A66,'Consol data'!$A$1:$J$157,10,TRUE)</f>
        <v>48.708163900000002</v>
      </c>
      <c r="E66" s="48">
        <f>VLOOKUP(A66,'Consol data'!$A$1:$F$157,5,TRUE)*10^3</f>
        <v>14930000</v>
      </c>
      <c r="F66" s="48">
        <f>VLOOKUP(A66,'Consol data'!$A$1:$F$157,4,TRUE)*10^3</f>
        <v>14930000</v>
      </c>
      <c r="G66" s="49">
        <f t="shared" si="2"/>
        <v>5.2385472702970969E-4</v>
      </c>
      <c r="H66" s="54">
        <f t="shared" si="0"/>
        <v>7821.1510745535652</v>
      </c>
      <c r="I66" s="55">
        <f t="shared" si="1"/>
        <v>7821.1510745535652</v>
      </c>
    </row>
    <row r="67" spans="1:9" x14ac:dyDescent="0.25">
      <c r="A67" s="53" t="str">
        <f>UPPER('CPPIB Data'!F70)</f>
        <v>INFRAESTRUCTURA MARINA DEL G</v>
      </c>
      <c r="B67" s="59"/>
      <c r="C67" s="43">
        <f>VLOOKUP(A67,'Consol data'!$A$1:$J$157,9,TRUE)*10^6</f>
        <v>0</v>
      </c>
      <c r="D67" s="45">
        <f>VLOOKUP(A67,'Consol data'!$A$1:$J$157,10,TRUE)</f>
        <v>0</v>
      </c>
      <c r="E67" s="48">
        <f>VLOOKUP(A67,'Consol data'!$A$1:$F$157,5,TRUE)*10^3</f>
        <v>0</v>
      </c>
      <c r="F67" s="48">
        <f>VLOOKUP(A67,'Consol data'!$A$1:$F$157,4,TRUE)*10^3</f>
        <v>0</v>
      </c>
      <c r="G67" s="49"/>
      <c r="H67" s="54">
        <f t="shared" ref="H67:H130" si="3">G67*E67</f>
        <v>0</v>
      </c>
      <c r="I67" s="55">
        <f t="shared" ref="I67:I130" si="4">G67*F67</f>
        <v>0</v>
      </c>
    </row>
    <row r="68" spans="1:9" x14ac:dyDescent="0.25">
      <c r="A68" s="53" t="str">
        <f>UPPER('CPPIB Data'!F71)</f>
        <v>INTER PIPELINE LTD</v>
      </c>
      <c r="B68" s="59"/>
      <c r="C68" s="43">
        <f>VLOOKUP(A68,'Consol data'!$A$1:$J$157,9,TRUE)*10^6</f>
        <v>0</v>
      </c>
      <c r="D68" s="45">
        <f>VLOOKUP(A68,'Consol data'!$A$1:$J$157,10,TRUE)</f>
        <v>0</v>
      </c>
      <c r="E68" s="48">
        <f>VLOOKUP(A68,'Consol data'!$A$1:$F$157,5,TRUE)*10^3</f>
        <v>0</v>
      </c>
      <c r="F68" s="48">
        <f>VLOOKUP(A68,'Consol data'!$A$1:$F$157,4,TRUE)*10^3</f>
        <v>0</v>
      </c>
      <c r="G68" s="49"/>
      <c r="H68" s="54">
        <f t="shared" si="3"/>
        <v>0</v>
      </c>
      <c r="I68" s="55">
        <f t="shared" si="4"/>
        <v>0</v>
      </c>
    </row>
    <row r="69" spans="1:9" x14ac:dyDescent="0.25">
      <c r="A69" s="53" t="str">
        <f>UPPER('CPPIB Data'!F72)</f>
        <v>IRVING OIL LTD</v>
      </c>
      <c r="B69" s="59"/>
      <c r="C69" s="43">
        <f>VLOOKUP(A69,'Consol data'!$A$1:$J$157,9,TRUE)*10^6</f>
        <v>0</v>
      </c>
      <c r="D69" s="45">
        <f>VLOOKUP(A69,'Consol data'!$A$1:$J$157,10,TRUE)</f>
        <v>0</v>
      </c>
      <c r="E69" s="48">
        <f>VLOOKUP(A69,'Consol data'!$A$1:$F$157,5,TRUE)*10^3</f>
        <v>0</v>
      </c>
      <c r="F69" s="48">
        <f>VLOOKUP(A69,'Consol data'!$A$1:$F$157,4,TRUE)*10^3</f>
        <v>0</v>
      </c>
      <c r="G69" s="49"/>
      <c r="H69" s="54">
        <f t="shared" si="3"/>
        <v>0</v>
      </c>
      <c r="I69" s="55">
        <f t="shared" si="4"/>
        <v>0</v>
      </c>
    </row>
    <row r="70" spans="1:9" x14ac:dyDescent="0.25">
      <c r="A70" s="53" t="str">
        <f>UPPER('CPPIB Data'!F73)</f>
        <v>ITOCHU CORP</v>
      </c>
      <c r="B70" s="59"/>
      <c r="C70" s="43">
        <f>VLOOKUP(A70,'Consol data'!$A$1:$J$157,9,TRUE)*10^6</f>
        <v>75878056061.905014</v>
      </c>
      <c r="D70" s="45">
        <f>VLOOKUP(A70,'Consol data'!$A$1:$J$157,10,TRUE)</f>
        <v>31.631152</v>
      </c>
      <c r="E70" s="48">
        <f>VLOOKUP(A70,'Consol data'!$A$1:$F$157,5,TRUE)*10^3</f>
        <v>2263692.0000000005</v>
      </c>
      <c r="F70" s="48">
        <f>VLOOKUP(A70,'Consol data'!$A$1:$F$157,4,TRUE)*10^3</f>
        <v>4731172.0000000009</v>
      </c>
      <c r="G70" s="49">
        <f t="shared" ref="G70:G130" si="5">(B70*D70)/C70</f>
        <v>0</v>
      </c>
      <c r="H70" s="54">
        <f t="shared" si="3"/>
        <v>0</v>
      </c>
      <c r="I70" s="55">
        <f t="shared" si="4"/>
        <v>0</v>
      </c>
    </row>
    <row r="71" spans="1:9" x14ac:dyDescent="0.25">
      <c r="A71" s="53" t="str">
        <f>UPPER('CPPIB Data'!F74)</f>
        <v>JP MORGAN INVESTMENT MANAGEMENT INC</v>
      </c>
      <c r="B71" s="59"/>
      <c r="C71" s="43">
        <f>VLOOKUP(A71,'Consol data'!$A$1:$J$157,9,TRUE)*10^6</f>
        <v>0</v>
      </c>
      <c r="D71" s="45">
        <f>VLOOKUP(A71,'Consol data'!$A$1:$J$157,10,TRUE)</f>
        <v>0</v>
      </c>
      <c r="E71" s="48">
        <f>VLOOKUP(A71,'Consol data'!$A$1:$F$157,5,TRUE)*10^3</f>
        <v>0</v>
      </c>
      <c r="F71" s="48">
        <f>VLOOKUP(A71,'Consol data'!$A$1:$F$157,4,TRUE)*10^3</f>
        <v>0</v>
      </c>
      <c r="G71" s="49"/>
      <c r="H71" s="54">
        <f t="shared" si="3"/>
        <v>0</v>
      </c>
      <c r="I71" s="55">
        <f t="shared" si="4"/>
        <v>0</v>
      </c>
    </row>
    <row r="72" spans="1:9" x14ac:dyDescent="0.25">
      <c r="A72" s="53" t="str">
        <f>UPPER('CPPIB Data'!F75)</f>
        <v>KEYERA CORP</v>
      </c>
      <c r="B72" s="59"/>
      <c r="C72" s="43">
        <f>VLOOKUP(A72,'Consol data'!$A$1:$J$157,9,TRUE)*10^6</f>
        <v>7891236073.958601</v>
      </c>
      <c r="D72" s="45">
        <f>VLOOKUP(A72,'Consol data'!$A$1:$J$157,10,TRUE)</f>
        <v>21.854049580000002</v>
      </c>
      <c r="E72" s="48">
        <f>VLOOKUP(A72,'Consol data'!$A$1:$F$157,5,TRUE)*10^3</f>
        <v>1733232</v>
      </c>
      <c r="F72" s="48">
        <f>VLOOKUP(A72,'Consol data'!$A$1:$F$157,4,TRUE)*10^3</f>
        <v>1735962</v>
      </c>
      <c r="G72" s="49">
        <f t="shared" si="5"/>
        <v>0</v>
      </c>
      <c r="H72" s="54">
        <f t="shared" si="3"/>
        <v>0</v>
      </c>
      <c r="I72" s="55">
        <f t="shared" si="4"/>
        <v>0</v>
      </c>
    </row>
    <row r="73" spans="1:9" x14ac:dyDescent="0.25">
      <c r="A73" s="53" t="str">
        <f>UPPER('CPPIB Data'!F76)</f>
        <v>KINDER MORGAN INC DEL</v>
      </c>
      <c r="B73" s="59" t="str">
        <f>'CPPIB Data'!G76</f>
        <v>90,427</v>
      </c>
      <c r="C73" s="43">
        <f>VLOOKUP(A73,'Consol data'!$A$1:$J$157,9,TRUE)*10^6</f>
        <v>73340083800</v>
      </c>
      <c r="D73" s="45">
        <f>VLOOKUP(A73,'Consol data'!$A$1:$J$157,10,TRUE)</f>
        <v>18.079999999999998</v>
      </c>
      <c r="E73" s="48">
        <f>VLOOKUP(A73,'Consol data'!$A$1:$F$157,5,TRUE)*10^3</f>
        <v>18000000</v>
      </c>
      <c r="F73" s="48">
        <f>VLOOKUP(A73,'Consol data'!$A$1:$F$157,4,TRUE)*10^3</f>
        <v>18000000</v>
      </c>
      <c r="G73" s="49">
        <f t="shared" si="5"/>
        <v>2.2292313770167793E-5</v>
      </c>
      <c r="H73" s="54">
        <f t="shared" si="3"/>
        <v>401.26164786302024</v>
      </c>
      <c r="I73" s="55">
        <f t="shared" si="4"/>
        <v>401.26164786302024</v>
      </c>
    </row>
    <row r="74" spans="1:9" x14ac:dyDescent="0.25">
      <c r="A74" s="53" t="str">
        <f>UPPER('CPPIB Data'!F77)</f>
        <v>KOREA NATIONAL OIL CORP</v>
      </c>
      <c r="B74" s="59"/>
      <c r="C74" s="43">
        <f>VLOOKUP(A74,'Consol data'!$A$1:$J$157,9,TRUE)*10^6</f>
        <v>0</v>
      </c>
      <c r="D74" s="45">
        <f>VLOOKUP(A74,'Consol data'!$A$1:$J$157,10,TRUE)</f>
        <v>0</v>
      </c>
      <c r="E74" s="48">
        <f>VLOOKUP(A74,'Consol data'!$A$1:$F$157,5,TRUE)*10^3</f>
        <v>0</v>
      </c>
      <c r="F74" s="48">
        <f>VLOOKUP(A74,'Consol data'!$A$1:$F$157,4,TRUE)*10^3</f>
        <v>0</v>
      </c>
      <c r="G74" s="49"/>
      <c r="H74" s="54">
        <f t="shared" si="3"/>
        <v>0</v>
      </c>
      <c r="I74" s="55">
        <f t="shared" si="4"/>
        <v>0</v>
      </c>
    </row>
    <row r="75" spans="1:9" x14ac:dyDescent="0.25">
      <c r="A75" s="53" t="str">
        <f>UPPER('CPPIB Data'!F78)</f>
        <v>LEGACY RESERVES INC</v>
      </c>
      <c r="B75" s="59"/>
      <c r="C75" s="43">
        <f>VLOOKUP(A75,'Consol data'!$A$1:$J$157,9,TRUE)*10^6</f>
        <v>0</v>
      </c>
      <c r="D75" s="45">
        <f>VLOOKUP(A75,'Consol data'!$A$1:$J$157,10,TRUE)</f>
        <v>0</v>
      </c>
      <c r="E75" s="48">
        <f>VLOOKUP(A75,'Consol data'!$A$1:$F$157,5,TRUE)*10^3</f>
        <v>0</v>
      </c>
      <c r="F75" s="48">
        <f>VLOOKUP(A75,'Consol data'!$A$1:$F$157,4,TRUE)*10^3</f>
        <v>0</v>
      </c>
      <c r="G75" s="49"/>
      <c r="H75" s="54">
        <f t="shared" si="3"/>
        <v>0</v>
      </c>
      <c r="I75" s="55">
        <f t="shared" si="4"/>
        <v>0</v>
      </c>
    </row>
    <row r="76" spans="1:9" x14ac:dyDescent="0.25">
      <c r="A76" s="53" t="str">
        <f>UPPER('CPPIB Data'!F79)</f>
        <v>MARATHON OIL CORP</v>
      </c>
      <c r="B76" s="59" t="str">
        <f>'CPPIB Data'!G79</f>
        <v>265,764</v>
      </c>
      <c r="C76" s="43">
        <f>VLOOKUP(A76,'Consol data'!$A$1:$J$157,9,TRUE)*10^6</f>
        <v>22880310000</v>
      </c>
      <c r="D76" s="45">
        <f>VLOOKUP(A76,'Consol data'!$A$1:$J$157,10,TRUE)</f>
        <v>27.07</v>
      </c>
      <c r="E76" s="48">
        <f>VLOOKUP(A76,'Consol data'!$A$1:$F$157,5,TRUE)*10^3</f>
        <v>3360000</v>
      </c>
      <c r="F76" s="48">
        <f>VLOOKUP(A76,'Consol data'!$A$1:$F$157,4,TRUE)*10^3</f>
        <v>45410000</v>
      </c>
      <c r="G76" s="49">
        <f t="shared" si="5"/>
        <v>3.1442893387371063E-4</v>
      </c>
      <c r="H76" s="54">
        <f t="shared" si="3"/>
        <v>1056.4812178156676</v>
      </c>
      <c r="I76" s="55">
        <f t="shared" si="4"/>
        <v>14278.217887205199</v>
      </c>
    </row>
    <row r="77" spans="1:9" x14ac:dyDescent="0.25">
      <c r="A77" s="53" t="str">
        <f>UPPER('CPPIB Data'!F80)</f>
        <v>MARATHON PETE CORP</v>
      </c>
      <c r="B77" s="59" t="str">
        <f>'CPPIB Data'!G80</f>
        <v>1,247,541</v>
      </c>
      <c r="C77" s="43">
        <f>VLOOKUP(A77,'Consol data'!$A$1:$J$157,9,TRUE)*10^6</f>
        <v>76352060000</v>
      </c>
      <c r="D77" s="45">
        <f>VLOOKUP(A77,'Consol data'!$A$1:$J$157,10,TRUE)</f>
        <v>116.39</v>
      </c>
      <c r="E77" s="48">
        <f>VLOOKUP(A77,'Consol data'!$A$1:$F$157,5,TRUE)*10^3</f>
        <v>40400000</v>
      </c>
      <c r="F77" s="48">
        <f>VLOOKUP(A77,'Consol data'!$A$1:$F$157,4,TRUE)*10^3</f>
        <v>506400000</v>
      </c>
      <c r="G77" s="49">
        <f t="shared" si="5"/>
        <v>1.9017338496171551E-3</v>
      </c>
      <c r="H77" s="54">
        <f t="shared" si="3"/>
        <v>76830.04752453306</v>
      </c>
      <c r="I77" s="55">
        <f t="shared" si="4"/>
        <v>963038.02144612733</v>
      </c>
    </row>
    <row r="78" spans="1:9" x14ac:dyDescent="0.25">
      <c r="A78" s="53" t="str">
        <f>UPPER('CPPIB Data'!F81)</f>
        <v>MEG ENERGY CORP</v>
      </c>
      <c r="B78" s="59"/>
      <c r="C78" s="43">
        <f>VLOOKUP(A78,'Consol data'!$A$1:$J$157,9,TRUE)*10^6</f>
        <v>5258470523.0178003</v>
      </c>
      <c r="D78" s="45">
        <f>VLOOKUP(A78,'Consol data'!$A$1:$J$157,10,TRUE)</f>
        <v>13.921893700000002</v>
      </c>
      <c r="E78" s="48">
        <f>VLOOKUP(A78,'Consol data'!$A$1:$F$157,5,TRUE)*10^3</f>
        <v>2368462.9999999995</v>
      </c>
      <c r="F78" s="48">
        <f>VLOOKUP(A78,'Consol data'!$A$1:$F$157,4,TRUE)*10^3</f>
        <v>2384502.9999999995</v>
      </c>
      <c r="G78" s="49">
        <f t="shared" si="5"/>
        <v>0</v>
      </c>
      <c r="H78" s="54">
        <f t="shared" si="3"/>
        <v>0</v>
      </c>
      <c r="I78" s="55">
        <f t="shared" si="4"/>
        <v>0</v>
      </c>
    </row>
    <row r="79" spans="1:9" x14ac:dyDescent="0.25">
      <c r="A79" s="53" t="str">
        <f>UPPER('CPPIB Data'!F82)</f>
        <v>NEW BCP RAPTOR HOLDCO LLC</v>
      </c>
      <c r="B79" s="59"/>
      <c r="C79" s="43">
        <f>VLOOKUP(A79,'Consol data'!$A$1:$J$157,9,TRUE)*10^6</f>
        <v>0</v>
      </c>
      <c r="D79" s="45">
        <f>VLOOKUP(A79,'Consol data'!$A$1:$J$157,10,TRUE)</f>
        <v>0</v>
      </c>
      <c r="E79" s="48">
        <f>VLOOKUP(A79,'Consol data'!$A$1:$F$157,5,TRUE)*10^3</f>
        <v>0</v>
      </c>
      <c r="F79" s="48">
        <f>VLOOKUP(A79,'Consol data'!$A$1:$F$157,4,TRUE)*10^3</f>
        <v>0</v>
      </c>
      <c r="G79" s="49"/>
      <c r="H79" s="54">
        <f t="shared" si="3"/>
        <v>0</v>
      </c>
      <c r="I79" s="55">
        <f t="shared" si="4"/>
        <v>0</v>
      </c>
    </row>
    <row r="80" spans="1:9" x14ac:dyDescent="0.25">
      <c r="A80" s="53" t="str">
        <f>UPPER('CPPIB Data'!F83)</f>
        <v>NGL SUPPLY CO LTD</v>
      </c>
      <c r="B80" s="59"/>
      <c r="C80" s="43">
        <f>VLOOKUP(A80,'Consol data'!$A$1:$J$157,9,TRUE)*10^6</f>
        <v>0</v>
      </c>
      <c r="D80" s="45">
        <f>VLOOKUP(A80,'Consol data'!$A$1:$J$157,10,TRUE)</f>
        <v>0</v>
      </c>
      <c r="E80" s="48">
        <f>VLOOKUP(A80,'Consol data'!$A$1:$F$157,5,TRUE)*10^3</f>
        <v>0</v>
      </c>
      <c r="F80" s="48">
        <f>VLOOKUP(A80,'Consol data'!$A$1:$F$157,4,TRUE)*10^3</f>
        <v>0</v>
      </c>
      <c r="G80" s="49"/>
      <c r="H80" s="54">
        <f t="shared" si="3"/>
        <v>0</v>
      </c>
      <c r="I80" s="55">
        <f t="shared" si="4"/>
        <v>0</v>
      </c>
    </row>
    <row r="81" spans="1:9" x14ac:dyDescent="0.25">
      <c r="A81" s="53" t="str">
        <f>UPPER('CPPIB Data'!F84)</f>
        <v>NORTH WEST REDWATER PARTNERS</v>
      </c>
      <c r="B81" s="59"/>
      <c r="C81" s="43">
        <f>VLOOKUP(A81,'Consol data'!$A$1:$J$157,9,TRUE)*10^6</f>
        <v>0</v>
      </c>
      <c r="D81" s="45">
        <f>VLOOKUP(A81,'Consol data'!$A$1:$J$157,10,TRUE)</f>
        <v>0</v>
      </c>
      <c r="E81" s="48">
        <f>VLOOKUP(A81,'Consol data'!$A$1:$F$157,5,TRUE)*10^3</f>
        <v>0</v>
      </c>
      <c r="F81" s="48">
        <f>VLOOKUP(A81,'Consol data'!$A$1:$F$157,4,TRUE)*10^3</f>
        <v>0</v>
      </c>
      <c r="G81" s="49"/>
      <c r="H81" s="54">
        <f t="shared" si="3"/>
        <v>0</v>
      </c>
      <c r="I81" s="55">
        <f t="shared" si="4"/>
        <v>0</v>
      </c>
    </row>
    <row r="82" spans="1:9" x14ac:dyDescent="0.25">
      <c r="A82" s="53" t="str">
        <f>UPPER('CPPIB Data'!F85)</f>
        <v>NRG ENERGY INC</v>
      </c>
      <c r="B82" s="59" t="str">
        <f>'CPPIB Data'!G85</f>
        <v>43,000</v>
      </c>
      <c r="C82" s="43">
        <f>VLOOKUP(A82,'Consol data'!$A$1:$J$157,9,TRUE)*10^6</f>
        <v>15176632000</v>
      </c>
      <c r="D82" s="45">
        <f>VLOOKUP(A82,'Consol data'!$A$1:$J$157,10,TRUE)</f>
        <v>31.82</v>
      </c>
      <c r="E82" s="48">
        <f>VLOOKUP(A82,'Consol data'!$A$1:$F$157,5,TRUE)*10^3</f>
        <v>37559433</v>
      </c>
      <c r="F82" s="48">
        <f>VLOOKUP(A82,'Consol data'!$A$1:$F$157,4,TRUE)*10^3</f>
        <v>37561865</v>
      </c>
      <c r="G82" s="49">
        <f t="shared" si="5"/>
        <v>9.0155707801309283E-5</v>
      </c>
      <c r="H82" s="54">
        <f t="shared" si="3"/>
        <v>3386.1972667308532</v>
      </c>
      <c r="I82" s="55">
        <f t="shared" si="4"/>
        <v>3386.4165254122263</v>
      </c>
    </row>
    <row r="83" spans="1:9" x14ac:dyDescent="0.25">
      <c r="A83" s="53" t="str">
        <f>UPPER('CPPIB Data'!F86)</f>
        <v>NUVISTA ENERGY LTD</v>
      </c>
      <c r="B83" s="59"/>
      <c r="C83" s="43">
        <f>VLOOKUP(A83,'Consol data'!$A$1:$J$157,9,TRUE)*10^6</f>
        <v>2236125334.0690002</v>
      </c>
      <c r="D83" s="45">
        <f>VLOOKUP(A83,'Consol data'!$A$1:$J$157,10,TRUE)</f>
        <v>9.2172537600000002</v>
      </c>
      <c r="E83" s="48">
        <f>VLOOKUP(A83,'Consol data'!$A$1:$F$157,5,TRUE)*10^3</f>
        <v>384381</v>
      </c>
      <c r="F83" s="48">
        <f>VLOOKUP(A83,'Consol data'!$A$1:$F$157,4,TRUE)*10^3</f>
        <v>755312</v>
      </c>
      <c r="G83" s="49">
        <f t="shared" si="5"/>
        <v>0</v>
      </c>
      <c r="H83" s="54">
        <f t="shared" si="3"/>
        <v>0</v>
      </c>
      <c r="I83" s="55">
        <f t="shared" si="4"/>
        <v>0</v>
      </c>
    </row>
    <row r="84" spans="1:9" x14ac:dyDescent="0.25">
      <c r="A84" s="53" t="str">
        <f>UPPER('CPPIB Data'!F87)</f>
        <v>OBSIDIAN ENERGY LTD</v>
      </c>
      <c r="B84" s="59"/>
      <c r="C84" s="43">
        <f>VLOOKUP(A84,'Consol data'!$A$1:$J$157,9,TRUE)*10^6</f>
        <v>717018885.02200007</v>
      </c>
      <c r="D84" s="45">
        <f>VLOOKUP(A84,'Consol data'!$A$1:$J$157,10,TRUE)</f>
        <v>6.6322867600000004</v>
      </c>
      <c r="E84" s="48">
        <f>VLOOKUP(A84,'Consol data'!$A$1:$F$157,5,TRUE)*10^3</f>
        <v>395426.00000000006</v>
      </c>
      <c r="F84" s="48">
        <f>VLOOKUP(A84,'Consol data'!$A$1:$F$157,4,TRUE)*10^3</f>
        <v>395426.00000000006</v>
      </c>
      <c r="G84" s="49">
        <f t="shared" si="5"/>
        <v>0</v>
      </c>
      <c r="H84" s="54">
        <f t="shared" si="3"/>
        <v>0</v>
      </c>
      <c r="I84" s="55">
        <f t="shared" si="4"/>
        <v>0</v>
      </c>
    </row>
    <row r="85" spans="1:9" x14ac:dyDescent="0.25">
      <c r="A85" s="53" t="str">
        <f>UPPER('CPPIB Data'!F88)</f>
        <v>OCCIDENTAL PETE CORP</v>
      </c>
      <c r="B85" s="59" t="str">
        <f>'CPPIB Data'!G88</f>
        <v>18,210</v>
      </c>
      <c r="C85" s="43">
        <f>VLOOKUP(A85,'Consol data'!$A$1:$J$157,9,TRUE)*10^6</f>
        <v>86606114900</v>
      </c>
      <c r="D85" s="45">
        <f>VLOOKUP(A85,'Consol data'!$A$1:$J$157,10,TRUE)</f>
        <v>62.99</v>
      </c>
      <c r="E85" s="48">
        <f>VLOOKUP(A85,'Consol data'!$A$1:$F$157,5,TRUE)*10^3</f>
        <v>22500000</v>
      </c>
      <c r="F85" s="48">
        <f>VLOOKUP(A85,'Consol data'!$A$1:$F$157,4,TRUE)*10^3</f>
        <v>239500000</v>
      </c>
      <c r="G85" s="49">
        <f t="shared" si="5"/>
        <v>1.3244421613005529E-5</v>
      </c>
      <c r="H85" s="54">
        <f t="shared" si="3"/>
        <v>297.9994862926244</v>
      </c>
      <c r="I85" s="55">
        <f t="shared" si="4"/>
        <v>3172.0389763148241</v>
      </c>
    </row>
    <row r="86" spans="1:9" x14ac:dyDescent="0.25">
      <c r="A86" s="53" t="str">
        <f>UPPER('CPPIB Data'!F89)</f>
        <v>OGE ENERGY CORP</v>
      </c>
      <c r="B86" s="59" t="str">
        <f>'CPPIB Data'!G89</f>
        <v>34,000</v>
      </c>
      <c r="C86" s="43">
        <f>VLOOKUP(A86,'Consol data'!$A$1:$J$157,9,TRUE)*10^6</f>
        <v>12413210000</v>
      </c>
      <c r="D86" s="45">
        <f>VLOOKUP(A86,'Consol data'!$A$1:$J$157,10,TRUE)</f>
        <v>39.549999999999997</v>
      </c>
      <c r="E86" s="48">
        <f>VLOOKUP(A86,'Consol data'!$A$1:$F$157,5,TRUE)*10^3</f>
        <v>10125700</v>
      </c>
      <c r="F86" s="48">
        <f>VLOOKUP(A86,'Consol data'!$A$1:$F$157,4,TRUE)*10^3</f>
        <v>18749700</v>
      </c>
      <c r="G86" s="49">
        <f t="shared" si="5"/>
        <v>1.08328143969207E-4</v>
      </c>
      <c r="H86" s="54">
        <f t="shared" si="3"/>
        <v>1096.8982873889993</v>
      </c>
      <c r="I86" s="55">
        <f t="shared" si="4"/>
        <v>2031.1202009794404</v>
      </c>
    </row>
    <row r="87" spans="1:9" x14ac:dyDescent="0.25">
      <c r="A87" s="53" t="str">
        <f>UPPER('CPPIB Data'!F90)</f>
        <v>ONEOK INC NEW</v>
      </c>
      <c r="B87" s="59" t="str">
        <f>'CPPIB Data'!G90</f>
        <v>30,514</v>
      </c>
      <c r="C87" s="43">
        <f>VLOOKUP(A87,'Consol data'!$A$1:$J$157,9,TRUE)*10^6</f>
        <v>42881524600</v>
      </c>
      <c r="D87" s="45">
        <f>VLOOKUP(A87,'Consol data'!$A$1:$J$157,10,TRUE)</f>
        <v>65.7</v>
      </c>
      <c r="E87" s="48">
        <f>VLOOKUP(A87,'Consol data'!$A$1:$F$157,5,TRUE)*10^3</f>
        <v>6600000</v>
      </c>
      <c r="F87" s="48">
        <f>VLOOKUP(A87,'Consol data'!$A$1:$F$157,4,TRUE)*10^3</f>
        <v>70900000</v>
      </c>
      <c r="G87" s="49">
        <f t="shared" si="5"/>
        <v>4.6751364805718687E-5</v>
      </c>
      <c r="H87" s="54">
        <f t="shared" si="3"/>
        <v>308.55900771774333</v>
      </c>
      <c r="I87" s="55">
        <f t="shared" si="4"/>
        <v>3314.671764725455</v>
      </c>
    </row>
    <row r="88" spans="1:9" x14ac:dyDescent="0.25">
      <c r="A88" s="53" t="str">
        <f>UPPER('CPPIB Data'!F91)</f>
        <v>OVINTIV INC</v>
      </c>
      <c r="B88" s="59" t="str">
        <f>'CPPIB Data'!G91</f>
        <v>49,862</v>
      </c>
      <c r="C88" s="43">
        <f>VLOOKUP(A88,'Consol data'!$A$1:$J$157,9,TRUE)*10^6</f>
        <v>16947447000</v>
      </c>
      <c r="D88" s="45">
        <f>VLOOKUP(A88,'Consol data'!$A$1:$J$157,10,TRUE)</f>
        <v>50.71</v>
      </c>
      <c r="E88" s="48">
        <f>VLOOKUP(A88,'Consol data'!$A$1:$F$157,5,TRUE)*10^3</f>
        <v>3738714.0000000005</v>
      </c>
      <c r="F88" s="48">
        <f>VLOOKUP(A88,'Consol data'!$A$1:$F$157,4,TRUE)*10^3</f>
        <v>3738714.0000000005</v>
      </c>
      <c r="G88" s="49">
        <f t="shared" si="5"/>
        <v>1.4919663238952745E-4</v>
      </c>
      <c r="H88" s="54">
        <f t="shared" si="3"/>
        <v>557.80353826757982</v>
      </c>
      <c r="I88" s="55">
        <f t="shared" si="4"/>
        <v>557.80353826757982</v>
      </c>
    </row>
    <row r="89" spans="1:9" x14ac:dyDescent="0.25">
      <c r="A89" s="53" t="str">
        <f>UPPER('CPPIB Data'!F92)</f>
        <v>PG&amp;E CORP</v>
      </c>
      <c r="B89" s="59" t="str">
        <f>'CPPIB Data'!G92</f>
        <v>101</v>
      </c>
      <c r="C89" s="43">
        <f>VLOOKUP(A89,'Consol data'!$A$1:$J$157,9,TRUE)*10^6</f>
        <v>2406710112.9346004</v>
      </c>
      <c r="D89" s="45">
        <f>VLOOKUP(A89,'Consol data'!$A$1:$J$157,10,TRUE)</f>
        <v>10.24385494</v>
      </c>
      <c r="E89" s="48">
        <f>VLOOKUP(A89,'Consol data'!$A$1:$F$157,5,TRUE)*10^3</f>
        <v>713781</v>
      </c>
      <c r="F89" s="48">
        <f>VLOOKUP(A89,'Consol data'!$A$1:$F$157,4,TRUE)*10^3</f>
        <v>713781</v>
      </c>
      <c r="G89" s="49">
        <f t="shared" si="5"/>
        <v>4.2989363088620338E-7</v>
      </c>
      <c r="H89" s="54">
        <f t="shared" si="3"/>
        <v>0.30684990574758514</v>
      </c>
      <c r="I89" s="55">
        <f t="shared" si="4"/>
        <v>0.30684990574758514</v>
      </c>
    </row>
    <row r="90" spans="1:9" x14ac:dyDescent="0.25">
      <c r="A90" s="53" t="str">
        <f>UPPER('CPPIB Data'!F93)</f>
        <v>PAMPA ENERGIA SA-SPON ADR</v>
      </c>
      <c r="B90" s="59"/>
      <c r="C90" s="43">
        <f>VLOOKUP(A90,'Consol data'!$A$1:$J$157,9,TRUE)*10^6</f>
        <v>16947447000</v>
      </c>
      <c r="D90" s="45">
        <f>VLOOKUP(A90,'Consol data'!$A$1:$J$157,10,TRUE)</f>
        <v>50.71</v>
      </c>
      <c r="E90" s="48">
        <f>VLOOKUP(A90,'Consol data'!$A$1:$F$157,5,TRUE)*10^3</f>
        <v>3738714.0000000005</v>
      </c>
      <c r="F90" s="48">
        <f>VLOOKUP(A90,'Consol data'!$A$1:$F$157,4,TRUE)*10^3</f>
        <v>3738714.0000000005</v>
      </c>
      <c r="G90" s="49">
        <f t="shared" si="5"/>
        <v>0</v>
      </c>
      <c r="H90" s="54">
        <f t="shared" si="3"/>
        <v>0</v>
      </c>
      <c r="I90" s="55">
        <f t="shared" si="4"/>
        <v>0</v>
      </c>
    </row>
    <row r="91" spans="1:9" x14ac:dyDescent="0.25">
      <c r="A91" s="53" t="str">
        <f>UPPER('CPPIB Data'!F94)</f>
        <v>PARAMOUNT RESOURCES LTD -A</v>
      </c>
      <c r="B91" s="59"/>
      <c r="C91" s="43">
        <f>VLOOKUP(A91,'Consol data'!$A$1:$J$157,9,TRUE)*10^6</f>
        <v>16947447000</v>
      </c>
      <c r="D91" s="45">
        <f>VLOOKUP(A91,'Consol data'!$A$1:$J$157,10,TRUE)</f>
        <v>50.71</v>
      </c>
      <c r="E91" s="48">
        <f>VLOOKUP(A91,'Consol data'!$A$1:$F$157,5,TRUE)*10^3</f>
        <v>3738714.0000000005</v>
      </c>
      <c r="F91" s="48">
        <f>VLOOKUP(A91,'Consol data'!$A$1:$F$157,4,TRUE)*10^3</f>
        <v>3738714.0000000005</v>
      </c>
      <c r="G91" s="49">
        <f t="shared" si="5"/>
        <v>0</v>
      </c>
      <c r="H91" s="54">
        <f t="shared" si="3"/>
        <v>0</v>
      </c>
      <c r="I91" s="55">
        <f t="shared" si="4"/>
        <v>0</v>
      </c>
    </row>
    <row r="92" spans="1:9" x14ac:dyDescent="0.25">
      <c r="A92" s="53" t="str">
        <f>UPPER('CPPIB Data'!F95)</f>
        <v>PARKLAND CORP</v>
      </c>
      <c r="B92" s="59"/>
      <c r="C92" s="43">
        <f>VLOOKUP(A92,'Consol data'!$A$1:$J$157,9,TRUE)*10^6</f>
        <v>8516333237.0358</v>
      </c>
      <c r="D92" s="45">
        <f>VLOOKUP(A92,'Consol data'!$A$1:$J$157,10,TRUE)</f>
        <v>21.942677020000001</v>
      </c>
      <c r="E92" s="48">
        <f>VLOOKUP(A92,'Consol data'!$A$1:$F$157,5,TRUE)*10^3</f>
        <v>616420.00000000012</v>
      </c>
      <c r="F92" s="48">
        <f>VLOOKUP(A92,'Consol data'!$A$1:$F$157,4,TRUE)*10^3</f>
        <v>616420.00000000012</v>
      </c>
      <c r="G92" s="49">
        <f t="shared" si="5"/>
        <v>0</v>
      </c>
      <c r="H92" s="54">
        <f t="shared" si="3"/>
        <v>0</v>
      </c>
      <c r="I92" s="55">
        <f t="shared" si="4"/>
        <v>0</v>
      </c>
    </row>
    <row r="93" spans="1:9" x14ac:dyDescent="0.25">
      <c r="A93" s="53" t="str">
        <f>UPPER('CPPIB Data'!F96)</f>
        <v>PEMBINA GAS INFRASTRUCTURE I</v>
      </c>
      <c r="B93" s="59"/>
      <c r="C93" s="43">
        <f>VLOOKUP(A93,'Consol data'!$A$1:$J$157,9,TRUE)*10^6</f>
        <v>0</v>
      </c>
      <c r="D93" s="45">
        <f>VLOOKUP(A93,'Consol data'!$A$1:$J$157,10,TRUE)</f>
        <v>0</v>
      </c>
      <c r="E93" s="48">
        <f>VLOOKUP(A93,'Consol data'!$A$1:$F$157,5,TRUE)*10^3</f>
        <v>0</v>
      </c>
      <c r="F93" s="48">
        <f>VLOOKUP(A93,'Consol data'!$A$1:$F$157,4,TRUE)*10^3</f>
        <v>0</v>
      </c>
      <c r="G93" s="49"/>
      <c r="H93" s="54">
        <f t="shared" si="3"/>
        <v>0</v>
      </c>
      <c r="I93" s="55">
        <f t="shared" si="4"/>
        <v>0</v>
      </c>
    </row>
    <row r="94" spans="1:9" x14ac:dyDescent="0.25">
      <c r="A94" s="53" t="str">
        <f>UPPER('CPPIB Data'!F97)</f>
        <v>PEMBINA PIPELINE CORP</v>
      </c>
      <c r="B94" s="59" t="str">
        <f>'CPPIB Data'!G97</f>
        <v>1,521,295</v>
      </c>
      <c r="C94" s="43">
        <f>VLOOKUP(A94,'Consol data'!$A$1:$J$157,9,TRUE)*10^6</f>
        <v>28162846184</v>
      </c>
      <c r="D94" s="45">
        <f>VLOOKUP(A94,'Consol data'!$A$1:$J$157,10,TRUE)</f>
        <v>33.944309520000004</v>
      </c>
      <c r="E94" s="48">
        <f>VLOOKUP(A94,'Consol data'!$A$1:$F$157,5,TRUE)*10^3</f>
        <v>4139710</v>
      </c>
      <c r="F94" s="48">
        <f>VLOOKUP(A94,'Consol data'!$A$1:$F$157,4,TRUE)*10^3</f>
        <v>5873170</v>
      </c>
      <c r="G94" s="49">
        <f t="shared" si="5"/>
        <v>1.8335969317108992E-3</v>
      </c>
      <c r="H94" s="54">
        <f t="shared" si="3"/>
        <v>7590.5595541729263</v>
      </c>
      <c r="I94" s="55">
        <f t="shared" si="4"/>
        <v>10769.026491416502</v>
      </c>
    </row>
    <row r="95" spans="1:9" x14ac:dyDescent="0.25">
      <c r="A95" s="53" t="str">
        <f>UPPER('CPPIB Data'!F98)</f>
        <v>PETROBRAS - PETROLEO BRAS-PR</v>
      </c>
      <c r="B95" s="59"/>
      <c r="C95" s="43">
        <f>VLOOKUP(A95,'Consol data'!$A$1:$J$157,9,TRUE)*10^6</f>
        <v>101761754548.1705</v>
      </c>
      <c r="D95" s="45">
        <f>VLOOKUP(A95,'Consol data'!$A$1:$J$157,10,TRUE)</f>
        <v>4.6365024999999997</v>
      </c>
      <c r="E95" s="48">
        <f>VLOOKUP(A95,'Consol data'!$A$1:$F$157,5,TRUE)*10^3</f>
        <v>47902354.999999985</v>
      </c>
      <c r="F95" s="48">
        <f>VLOOKUP(A95,'Consol data'!$A$1:$F$157,4,TRUE)*10^3</f>
        <v>491186355</v>
      </c>
      <c r="G95" s="49">
        <f t="shared" si="5"/>
        <v>0</v>
      </c>
      <c r="H95" s="54">
        <f t="shared" si="3"/>
        <v>0</v>
      </c>
      <c r="I95" s="55">
        <f t="shared" si="4"/>
        <v>0</v>
      </c>
    </row>
    <row r="96" spans="1:9" x14ac:dyDescent="0.25">
      <c r="A96" s="53" t="str">
        <f>UPPER('CPPIB Data'!F99)</f>
        <v>PEYTO EXPLORATION &amp; DEV CORP</v>
      </c>
      <c r="B96" s="59"/>
      <c r="C96" s="43">
        <f>VLOOKUP(A96,'Consol data'!$A$1:$J$157,9,TRUE)*10^6</f>
        <v>2406710112.9346004</v>
      </c>
      <c r="D96" s="45">
        <f>VLOOKUP(A96,'Consol data'!$A$1:$J$157,10,TRUE)</f>
        <v>10.24385494</v>
      </c>
      <c r="E96" s="48">
        <f>VLOOKUP(A96,'Consol data'!$A$1:$F$157,5,TRUE)*10^3</f>
        <v>713781</v>
      </c>
      <c r="F96" s="48">
        <f>VLOOKUP(A96,'Consol data'!$A$1:$F$157,4,TRUE)*10^3</f>
        <v>713781</v>
      </c>
      <c r="G96" s="49">
        <f t="shared" si="5"/>
        <v>0</v>
      </c>
      <c r="H96" s="54">
        <f t="shared" si="3"/>
        <v>0</v>
      </c>
      <c r="I96" s="55">
        <f t="shared" si="4"/>
        <v>0</v>
      </c>
    </row>
    <row r="97" spans="1:9" x14ac:dyDescent="0.25">
      <c r="A97" s="53" t="str">
        <f>UPPER('CPPIB Data'!F100)</f>
        <v>PHILLIPS 66</v>
      </c>
      <c r="B97" s="59" t="str">
        <f>'CPPIB Data'!G100</f>
        <v>268,546</v>
      </c>
      <c r="C97" s="43">
        <f>VLOOKUP(A97,'Consol data'!$A$1:$J$157,9,TRUE)*10^6</f>
        <v>65181041200</v>
      </c>
      <c r="D97" s="45">
        <f>VLOOKUP(A97,'Consol data'!$A$1:$J$157,10,TRUE)</f>
        <v>104.08</v>
      </c>
      <c r="E97" s="48">
        <f>VLOOKUP(A97,'Consol data'!$A$1:$F$157,5,TRUE)*10^3</f>
        <v>31200000</v>
      </c>
      <c r="F97" s="48">
        <f>VLOOKUP(A97,'Consol data'!$A$1:$F$157,4,TRUE)*10^3</f>
        <v>385200000</v>
      </c>
      <c r="G97" s="49">
        <f t="shared" si="5"/>
        <v>4.288097760549428E-4</v>
      </c>
      <c r="H97" s="54">
        <f t="shared" si="3"/>
        <v>13378.865012914215</v>
      </c>
      <c r="I97" s="55">
        <f t="shared" si="4"/>
        <v>165177.52573636395</v>
      </c>
    </row>
    <row r="98" spans="1:9" x14ac:dyDescent="0.25">
      <c r="A98" s="53" t="str">
        <f>UPPER('CPPIB Data'!F101)</f>
        <v>PIONEER NAT RES CO</v>
      </c>
      <c r="B98" s="59" t="str">
        <f>'CPPIB Data'!G101</f>
        <v>342</v>
      </c>
      <c r="C98" s="43">
        <f>VLOOKUP(A98,'Consol data'!$A$1:$J$157,9,TRUE)*10^6</f>
        <v>58662262000</v>
      </c>
      <c r="D98" s="45">
        <f>VLOOKUP(A98,'Consol data'!$A$1:$J$157,10,TRUE)</f>
        <v>228.39</v>
      </c>
      <c r="E98" s="48">
        <f>VLOOKUP(A98,'Consol data'!$A$1:$F$157,5,TRUE)*10^3</f>
        <v>3350144</v>
      </c>
      <c r="F98" s="48">
        <f>VLOOKUP(A98,'Consol data'!$A$1:$F$157,4,TRUE)*10^3</f>
        <v>165350144</v>
      </c>
      <c r="G98" s="49">
        <f t="shared" si="5"/>
        <v>1.3315098555183568E-6</v>
      </c>
      <c r="H98" s="54">
        <f t="shared" si="3"/>
        <v>4.4607497534056897</v>
      </c>
      <c r="I98" s="55">
        <f t="shared" si="4"/>
        <v>220.16534634737948</v>
      </c>
    </row>
    <row r="99" spans="1:9" x14ac:dyDescent="0.25">
      <c r="A99" s="53" t="str">
        <f>UPPER('CPPIB Data'!F102)</f>
        <v>PLAINS ALL AMER PIPELINE LP</v>
      </c>
      <c r="B99" s="59"/>
      <c r="C99" s="43">
        <f>VLOOKUP(A99,'Consol data'!$A$1:$J$157,9,TRUE)*10^6</f>
        <v>18928648900</v>
      </c>
      <c r="D99" s="45">
        <f>VLOOKUP(A99,'Consol data'!$A$1:$J$157,10,TRUE)</f>
        <v>11.76</v>
      </c>
      <c r="E99" s="48">
        <f>VLOOKUP(A99,'Consol data'!$A$1:$F$157,5,TRUE)*10^3</f>
        <v>1984000</v>
      </c>
      <c r="F99" s="48">
        <f>VLOOKUP(A99,'Consol data'!$A$1:$F$157,4,TRUE)*10^3</f>
        <v>1984000</v>
      </c>
      <c r="G99" s="49">
        <f t="shared" si="5"/>
        <v>0</v>
      </c>
      <c r="H99" s="54">
        <f t="shared" si="3"/>
        <v>0</v>
      </c>
      <c r="I99" s="55">
        <f t="shared" si="4"/>
        <v>0</v>
      </c>
    </row>
    <row r="100" spans="1:9" x14ac:dyDescent="0.25">
      <c r="A100" s="53" t="str">
        <f>UPPER('CPPIB Data'!F103)</f>
        <v>PUBLIC SVC ENTERPRISE GRP IN</v>
      </c>
      <c r="B100" s="59" t="str">
        <f>'CPPIB Data'!G103</f>
        <v>634,163</v>
      </c>
      <c r="C100" s="43">
        <f>VLOOKUP(A100,'Consol data'!$A$1:$J$157,9,TRUE)*10^6</f>
        <v>50425190000</v>
      </c>
      <c r="D100" s="45">
        <f>VLOOKUP(A100,'Consol data'!$A$1:$J$157,10,TRUE)</f>
        <v>61.27</v>
      </c>
      <c r="E100" s="48">
        <f>VLOOKUP(A100,'Consol data'!$A$1:$F$157,5,TRUE)*10^3</f>
        <v>2868611</v>
      </c>
      <c r="F100" s="48">
        <f>VLOOKUP(A100,'Consol data'!$A$1:$F$157,4,TRUE)*10^3</f>
        <v>2868611</v>
      </c>
      <c r="G100" s="49">
        <f t="shared" si="5"/>
        <v>7.7055073089461843E-4</v>
      </c>
      <c r="H100" s="54">
        <f t="shared" si="3"/>
        <v>2210.4103027023421</v>
      </c>
      <c r="I100" s="55">
        <f t="shared" si="4"/>
        <v>2210.4103027023421</v>
      </c>
    </row>
    <row r="101" spans="1:9" x14ac:dyDescent="0.25">
      <c r="A101" s="53" t="str">
        <f>UPPER('CPPIB Data'!F104)</f>
        <v>RWE AG</v>
      </c>
      <c r="B101" s="59"/>
      <c r="C101" s="43">
        <f>VLOOKUP(A101,'Consol data'!$A$1:$J$157,9,TRUE)*10^6</f>
        <v>33269047737.4837</v>
      </c>
      <c r="D101" s="45">
        <f>VLOOKUP(A101,'Consol data'!$A$1:$J$157,10,TRUE)</f>
        <v>44.635677290000004</v>
      </c>
      <c r="E101" s="48">
        <f>VLOOKUP(A101,'Consol data'!$A$1:$F$157,5,TRUE)*10^3</f>
        <v>85500000</v>
      </c>
      <c r="F101" s="48">
        <f>VLOOKUP(A101,'Consol data'!$A$1:$F$157,4,TRUE)*10^3</f>
        <v>107600000</v>
      </c>
      <c r="G101" s="49">
        <f t="shared" si="5"/>
        <v>0</v>
      </c>
      <c r="H101" s="54">
        <f t="shared" si="3"/>
        <v>0</v>
      </c>
      <c r="I101" s="55">
        <f t="shared" si="4"/>
        <v>0</v>
      </c>
    </row>
    <row r="102" spans="1:9" x14ac:dyDescent="0.25">
      <c r="A102" s="53" t="str">
        <f>UPPER('CPPIB Data'!F105)</f>
        <v>SCHLUMBERGER LTD</v>
      </c>
      <c r="B102" s="59" t="str">
        <f>'CPPIB Data'!G105</f>
        <v>254,133</v>
      </c>
      <c r="C102" s="43">
        <f>VLOOKUP(A102,'Consol data'!$A$1:$J$157,9,TRUE)*10^6</f>
        <v>86248200000</v>
      </c>
      <c r="D102" s="45">
        <f>VLOOKUP(A102,'Consol data'!$A$1:$J$157,10,TRUE)</f>
        <v>53.46</v>
      </c>
      <c r="E102" s="48">
        <f>VLOOKUP(A102,'Consol data'!$A$1:$F$157,5,TRUE)*10^3</f>
        <v>1884000</v>
      </c>
      <c r="F102" s="48">
        <f>VLOOKUP(A102,'Consol data'!$A$1:$F$157,4,TRUE)*10^3</f>
        <v>36733000</v>
      </c>
      <c r="G102" s="49">
        <f t="shared" si="5"/>
        <v>1.5752155036279018E-4</v>
      </c>
      <c r="H102" s="54">
        <f t="shared" si="3"/>
        <v>296.77060088349668</v>
      </c>
      <c r="I102" s="55">
        <f t="shared" si="4"/>
        <v>5786.2391094763716</v>
      </c>
    </row>
    <row r="103" spans="1:9" x14ac:dyDescent="0.25">
      <c r="A103" s="53" t="str">
        <f>UPPER('CPPIB Data'!F106)</f>
        <v>SECURE ENERGY SERVICES INC</v>
      </c>
      <c r="B103" s="59"/>
      <c r="C103" s="43">
        <f>VLOOKUP(A103,'Consol data'!$A$1:$J$157,9,TRUE)*10^6</f>
        <v>2358931281.5992002</v>
      </c>
      <c r="D103" s="45">
        <f>VLOOKUP(A103,'Consol data'!$A$1:$J$157,10,TRUE)</f>
        <v>5.1920908600000004</v>
      </c>
      <c r="E103" s="48">
        <f>VLOOKUP(A103,'Consol data'!$A$1:$F$157,5,TRUE)*10^3</f>
        <v>238196</v>
      </c>
      <c r="F103" s="48">
        <f>VLOOKUP(A103,'Consol data'!$A$1:$F$157,4,TRUE)*10^3</f>
        <v>238196</v>
      </c>
      <c r="G103" s="49">
        <f t="shared" si="5"/>
        <v>0</v>
      </c>
      <c r="H103" s="54">
        <f t="shared" si="3"/>
        <v>0</v>
      </c>
      <c r="I103" s="55">
        <f t="shared" si="4"/>
        <v>0</v>
      </c>
    </row>
    <row r="104" spans="1:9" x14ac:dyDescent="0.25">
      <c r="A104" s="53" t="str">
        <f>UPPER('CPPIB Data'!F107)</f>
        <v>SEMPRA</v>
      </c>
      <c r="B104" s="59" t="str">
        <f>'CPPIB Data'!G107</f>
        <v>164,746</v>
      </c>
      <c r="C104" s="43">
        <f>VLOOKUP(A104,'Consol data'!$A$1:$J$157,9,TRUE)*10^6</f>
        <v>80593561000</v>
      </c>
      <c r="D104" s="45">
        <f>VLOOKUP(A104,'Consol data'!$A$1:$J$157,10,TRUE)</f>
        <v>77.27</v>
      </c>
      <c r="E104" s="48">
        <f>VLOOKUP(A104,'Consol data'!$A$1:$F$157,5,TRUE)*10^3</f>
        <v>7428409</v>
      </c>
      <c r="F104" s="48">
        <f>VLOOKUP(A104,'Consol data'!$A$1:$F$157,4,TRUE)*10^3</f>
        <v>74077706</v>
      </c>
      <c r="G104" s="49">
        <f t="shared" si="5"/>
        <v>1.5795211505792629E-4</v>
      </c>
      <c r="H104" s="54">
        <f t="shared" si="3"/>
        <v>1173.3329130653351</v>
      </c>
      <c r="I104" s="55">
        <f t="shared" si="4"/>
        <v>11700.730341339236</v>
      </c>
    </row>
    <row r="105" spans="1:9" x14ac:dyDescent="0.25">
      <c r="A105" s="53" t="str">
        <f>UPPER('CPPIB Data'!F108)</f>
        <v>SHELL PLC</v>
      </c>
      <c r="B105" s="59"/>
      <c r="C105" s="43">
        <f>VLOOKUP(A105,'Consol data'!$A$1:$J$157,9,TRUE)*10^6</f>
        <v>241953060700</v>
      </c>
      <c r="D105" s="45">
        <f>VLOOKUP(A105,'Consol data'!$A$1:$J$157,10,TRUE)</f>
        <v>2326</v>
      </c>
      <c r="E105" s="48">
        <f>VLOOKUP(A105,'Consol data'!$A$1:$F$157,5,TRUE)*10^3</f>
        <v>59000000</v>
      </c>
      <c r="F105" s="48">
        <f>VLOOKUP(A105,'Consol data'!$A$1:$F$157,4,TRUE)*10^3</f>
        <v>1262750000</v>
      </c>
      <c r="G105" s="49">
        <f t="shared" si="5"/>
        <v>0</v>
      </c>
      <c r="H105" s="54">
        <f t="shared" si="3"/>
        <v>0</v>
      </c>
      <c r="I105" s="55">
        <f t="shared" si="4"/>
        <v>0</v>
      </c>
    </row>
    <row r="106" spans="1:9" x14ac:dyDescent="0.25">
      <c r="A106" s="53" t="str">
        <f>UPPER('CPPIB Data'!F109)</f>
        <v>SOUTHERN CO</v>
      </c>
      <c r="B106" s="59" t="str">
        <f>'CPPIB Data'!G109</f>
        <v>1,800,040</v>
      </c>
      <c r="C106" s="43">
        <f>VLOOKUP(A106,'Consol data'!$A$1:$J$157,9,TRUE)*10^6</f>
        <v>139821590000</v>
      </c>
      <c r="D106" s="45">
        <f>VLOOKUP(A106,'Consol data'!$A$1:$J$157,10,TRUE)</f>
        <v>71.41</v>
      </c>
      <c r="E106" s="48">
        <f>VLOOKUP(A106,'Consol data'!$A$1:$F$157,5,TRUE)*10^3</f>
        <v>85111460.999999985</v>
      </c>
      <c r="F106" s="48">
        <f>VLOOKUP(A106,'Consol data'!$A$1:$F$157,4,TRUE)*10^3</f>
        <v>123629261.99999999</v>
      </c>
      <c r="G106" s="49">
        <f t="shared" si="5"/>
        <v>9.1932051695306851E-4</v>
      </c>
      <c r="H106" s="54">
        <f t="shared" si="3"/>
        <v>78244.712325150918</v>
      </c>
      <c r="I106" s="55">
        <f t="shared" si="4"/>
        <v>113654.91705236633</v>
      </c>
    </row>
    <row r="107" spans="1:9" x14ac:dyDescent="0.25">
      <c r="A107" s="53" t="str">
        <f>UPPER('CPPIB Data'!F110)</f>
        <v>SOUTHWESTERN ENERGY CO</v>
      </c>
      <c r="B107" s="59" t="str">
        <f>'CPPIB Data'!G110</f>
        <v>464,495</v>
      </c>
      <c r="C107" s="43">
        <f>VLOOKUP(A107,'Consol data'!$A$1:$J$157,9,TRUE)*10^6</f>
        <v>10951595700</v>
      </c>
      <c r="D107" s="45">
        <f>VLOOKUP(A107,'Consol data'!$A$1:$J$157,10,TRUE)</f>
        <v>5.85</v>
      </c>
      <c r="E107" s="48">
        <f>VLOOKUP(A107,'Consol data'!$A$1:$F$157,5,TRUE)*10^3</f>
        <v>1287610.0000000002</v>
      </c>
      <c r="F107" s="48">
        <f>VLOOKUP(A107,'Consol data'!$A$1:$F$157,4,TRUE)*10^3</f>
        <v>1287610.0000000002</v>
      </c>
      <c r="G107" s="49">
        <f t="shared" si="5"/>
        <v>2.4811870566039977E-4</v>
      </c>
      <c r="H107" s="54">
        <f t="shared" si="3"/>
        <v>319.48012659538739</v>
      </c>
      <c r="I107" s="55">
        <f t="shared" si="4"/>
        <v>319.48012659538739</v>
      </c>
    </row>
    <row r="108" spans="1:9" x14ac:dyDescent="0.25">
      <c r="A108" s="53" t="str">
        <f>UPPER('CPPIB Data'!F111)</f>
        <v>STRATHCONA RESOURCES LTD</v>
      </c>
      <c r="B108" s="59"/>
      <c r="C108" s="43">
        <f>VLOOKUP(A108,'Consol data'!$A$1:$J$157,9,TRUE)*10^6</f>
        <v>0</v>
      </c>
      <c r="D108" s="45">
        <f>VLOOKUP(A108,'Consol data'!$A$1:$J$157,10,TRUE)</f>
        <v>0</v>
      </c>
      <c r="E108" s="48">
        <f>VLOOKUP(A108,'Consol data'!$A$1:$F$157,5,TRUE)*10^3</f>
        <v>0</v>
      </c>
      <c r="F108" s="48">
        <f>VLOOKUP(A108,'Consol data'!$A$1:$F$157,4,TRUE)*10^3</f>
        <v>0</v>
      </c>
      <c r="G108" s="49"/>
      <c r="H108" s="54">
        <f t="shared" si="3"/>
        <v>0</v>
      </c>
      <c r="I108" s="55">
        <f t="shared" si="4"/>
        <v>0</v>
      </c>
    </row>
    <row r="109" spans="1:9" x14ac:dyDescent="0.25">
      <c r="A109" s="53" t="str">
        <f>UPPER('CPPIB Data'!F112)</f>
        <v>SUNCOR ENERGY INC NEW</v>
      </c>
      <c r="B109" s="59" t="str">
        <f>'CPPIB Data'!G112</f>
        <v>1,872,445</v>
      </c>
      <c r="C109" s="43">
        <f>VLOOKUP(A109,'Consol data'!$A$1:$J$157,9,TRUE)*10^6</f>
        <v>52499482930.278999</v>
      </c>
      <c r="D109" s="45">
        <f>VLOOKUP(A109,'Consol data'!$A$1:$J$157,10,TRUE)</f>
        <v>31.721237900000006</v>
      </c>
      <c r="E109" s="48">
        <f>VLOOKUP(A109,'Consol data'!$A$1:$F$157,5,TRUE)*10^3</f>
        <v>34875880.999999993</v>
      </c>
      <c r="F109" s="48">
        <f>VLOOKUP(A109,'Consol data'!$A$1:$F$157,4,TRUE)*10^3</f>
        <v>177875881</v>
      </c>
      <c r="G109" s="49">
        <f t="shared" si="5"/>
        <v>1.1313687294510248E-3</v>
      </c>
      <c r="H109" s="54">
        <f t="shared" si="3"/>
        <v>39457.481175455127</v>
      </c>
      <c r="I109" s="55">
        <f t="shared" si="4"/>
        <v>201243.20948695167</v>
      </c>
    </row>
    <row r="110" spans="1:9" x14ac:dyDescent="0.25">
      <c r="A110" s="53" t="str">
        <f>UPPER('CPPIB Data'!F113)</f>
        <v>TAMARACK VALLEY ENERGY LTD</v>
      </c>
      <c r="B110" s="59"/>
      <c r="C110" s="43">
        <f>VLOOKUP(A110,'Consol data'!$A$1:$J$157,9,TRUE)*10^6</f>
        <v>2723648190.0078001</v>
      </c>
      <c r="D110" s="45">
        <f>VLOOKUP(A110,'Consol data'!$A$1:$J$157,10,TRUE)</f>
        <v>3.2939865200000003</v>
      </c>
      <c r="E110" s="48">
        <f>VLOOKUP(A110,'Consol data'!$A$1:$F$157,5,TRUE)*10^3</f>
        <v>534280</v>
      </c>
      <c r="F110" s="48">
        <f>VLOOKUP(A110,'Consol data'!$A$1:$F$157,4,TRUE)*10^3</f>
        <v>534280</v>
      </c>
      <c r="G110" s="49">
        <f t="shared" si="5"/>
        <v>0</v>
      </c>
      <c r="H110" s="54">
        <f t="shared" si="3"/>
        <v>0</v>
      </c>
      <c r="I110" s="55">
        <f t="shared" si="4"/>
        <v>0</v>
      </c>
    </row>
    <row r="111" spans="1:9" x14ac:dyDescent="0.25">
      <c r="A111" s="53" t="str">
        <f>UPPER('CPPIB Data'!F114)</f>
        <v>TARGA RESOURCES CORP</v>
      </c>
      <c r="B111" s="59"/>
      <c r="C111" s="43">
        <f>VLOOKUP(A111,'Consol data'!$A$1:$J$157,9,TRUE)*10^6</f>
        <v>30291003800</v>
      </c>
      <c r="D111" s="45">
        <f>VLOOKUP(A111,'Consol data'!$A$1:$J$157,10,TRUE)</f>
        <v>73.5</v>
      </c>
      <c r="E111" s="48">
        <f>VLOOKUP(A111,'Consol data'!$A$1:$F$157,5,TRUE)*10^3</f>
        <v>11700000</v>
      </c>
      <c r="F111" s="48">
        <f>VLOOKUP(A111,'Consol data'!$A$1:$F$157,4,TRUE)*10^3</f>
        <v>44300000</v>
      </c>
      <c r="G111" s="49">
        <f t="shared" si="5"/>
        <v>0</v>
      </c>
      <c r="H111" s="54">
        <f t="shared" si="3"/>
        <v>0</v>
      </c>
      <c r="I111" s="55">
        <f t="shared" si="4"/>
        <v>0</v>
      </c>
    </row>
    <row r="112" spans="1:9" x14ac:dyDescent="0.25">
      <c r="A112" s="53" t="str">
        <f>UPPER('CPPIB Data'!F115)</f>
        <v>TC ENERGY CORP</v>
      </c>
      <c r="B112" s="59" t="str">
        <f>'CPPIB Data'!G115</f>
        <v>15,774,185</v>
      </c>
      <c r="C112" s="43">
        <f>VLOOKUP(A112,'Consol data'!$A$1:$J$157,9,TRUE)*10^6</f>
        <v>85443971897.680008</v>
      </c>
      <c r="D112" s="45">
        <f>VLOOKUP(A112,'Consol data'!$A$1:$J$157,10,TRUE)</f>
        <v>39.867576759999999</v>
      </c>
      <c r="E112" s="48">
        <f>VLOOKUP(A112,'Consol data'!$A$1:$F$157,5,TRUE)*10^3</f>
        <v>23246029.000000004</v>
      </c>
      <c r="F112" s="48">
        <f>VLOOKUP(A112,'Consol data'!$A$1:$F$157,4,TRUE)*10^3</f>
        <v>26764869.000000004</v>
      </c>
      <c r="G112" s="49">
        <f t="shared" si="5"/>
        <v>7.3601275472894535E-3</v>
      </c>
      <c r="H112" s="54">
        <f t="shared" si="3"/>
        <v>171093.73840798953</v>
      </c>
      <c r="I112" s="55">
        <f t="shared" si="4"/>
        <v>196992.84962649355</v>
      </c>
    </row>
    <row r="113" spans="1:9" x14ac:dyDescent="0.25">
      <c r="A113" s="53" t="str">
        <f>UPPER('CPPIB Data'!F116)</f>
        <v>TECK RESOURCES LTD</v>
      </c>
      <c r="B113" s="59" t="str">
        <f>'CPPIB Data'!G116</f>
        <v>1,148,200</v>
      </c>
      <c r="C113" s="43">
        <f>VLOOKUP(A113,'Consol data'!$A$1:$J$157,9,TRUE)*10^6</f>
        <v>24523739981.268002</v>
      </c>
      <c r="D113" s="45">
        <f>VLOOKUP(A113,'Consol data'!$A$1:$J$157,10,TRUE)</f>
        <v>37.82914564</v>
      </c>
      <c r="E113" s="48">
        <f>VLOOKUP(A113,'Consol data'!$A$1:$F$157,5,TRUE)*10^3</f>
        <v>2932000</v>
      </c>
      <c r="F113" s="48">
        <f>VLOOKUP(A113,'Consol data'!$A$1:$F$157,4,TRUE)*10^3</f>
        <v>72355000</v>
      </c>
      <c r="G113" s="49">
        <f t="shared" si="5"/>
        <v>1.7711582759002229E-3</v>
      </c>
      <c r="H113" s="54">
        <f t="shared" si="3"/>
        <v>5193.0360649394534</v>
      </c>
      <c r="I113" s="55">
        <f t="shared" si="4"/>
        <v>128152.15705276062</v>
      </c>
    </row>
    <row r="114" spans="1:9" x14ac:dyDescent="0.25">
      <c r="A114" s="53" t="str">
        <f>UPPER('CPPIB Data'!F117)</f>
        <v>TEINE ENERGY LTD</v>
      </c>
      <c r="B114" s="59"/>
      <c r="C114" s="43">
        <f>VLOOKUP(A114,'Consol data'!$A$1:$J$157,9,TRUE)*10^6</f>
        <v>0</v>
      </c>
      <c r="D114" s="45">
        <f>VLOOKUP(A114,'Consol data'!$A$1:$J$157,10,TRUE)</f>
        <v>0</v>
      </c>
      <c r="E114" s="48">
        <f>VLOOKUP(A114,'Consol data'!$A$1:$F$157,5,TRUE)*10^3</f>
        <v>0</v>
      </c>
      <c r="F114" s="48">
        <f>VLOOKUP(A114,'Consol data'!$A$1:$F$157,4,TRUE)*10^3</f>
        <v>0</v>
      </c>
      <c r="G114" s="49"/>
      <c r="H114" s="54">
        <f t="shared" si="3"/>
        <v>0</v>
      </c>
      <c r="I114" s="55">
        <f t="shared" si="4"/>
        <v>0</v>
      </c>
    </row>
    <row r="115" spans="1:9" x14ac:dyDescent="0.25">
      <c r="A115" s="53" t="str">
        <f>UPPER('CPPIB Data'!F118)</f>
        <v>TOPAZ ENERGY CORP</v>
      </c>
      <c r="B115" s="59"/>
      <c r="C115" s="43">
        <f>VLOOKUP(A115,'Consol data'!$A$1:$J$157,9,TRUE)*10^6</f>
        <v>2593648427.0290003</v>
      </c>
      <c r="D115" s="45">
        <f>VLOOKUP(A115,'Consol data'!$A$1:$J$157,10,TRUE)</f>
        <v>15.605815060000001</v>
      </c>
      <c r="E115" s="48">
        <f>VLOOKUP(A115,'Consol data'!$A$1:$F$157,5,TRUE)*10^3</f>
        <v>0</v>
      </c>
      <c r="F115" s="48">
        <f>VLOOKUP(A115,'Consol data'!$A$1:$F$157,4,TRUE)*10^3</f>
        <v>171816</v>
      </c>
      <c r="G115" s="49">
        <f t="shared" si="5"/>
        <v>0</v>
      </c>
      <c r="H115" s="54">
        <f t="shared" si="3"/>
        <v>0</v>
      </c>
      <c r="I115" s="55">
        <f t="shared" si="4"/>
        <v>0</v>
      </c>
    </row>
    <row r="116" spans="1:9" x14ac:dyDescent="0.25">
      <c r="A116" s="53" t="str">
        <f>UPPER('CPPIB Data'!F119)</f>
        <v>TOTALENERGIES SE</v>
      </c>
      <c r="B116" s="59"/>
      <c r="C116" s="43">
        <f>VLOOKUP(A116,'Consol data'!$A$1:$J$157,9,TRUE)*10^6</f>
        <v>173138722900</v>
      </c>
      <c r="D116" s="45">
        <f>VLOOKUP(A116,'Consol data'!$A$1:$J$157,10,TRUE)</f>
        <v>58.65</v>
      </c>
      <c r="E116" s="48">
        <f>VLOOKUP(A116,'Consol data'!$A$1:$F$157,5,TRUE)*10^3</f>
        <v>39360000</v>
      </c>
      <c r="F116" s="48">
        <f>VLOOKUP(A116,'Consol data'!$A$1:$F$157,4,TRUE)*10^3</f>
        <v>488360000</v>
      </c>
      <c r="G116" s="49">
        <f t="shared" si="5"/>
        <v>0</v>
      </c>
      <c r="H116" s="54">
        <f t="shared" si="3"/>
        <v>0</v>
      </c>
      <c r="I116" s="55">
        <f t="shared" si="4"/>
        <v>0</v>
      </c>
    </row>
    <row r="117" spans="1:9" x14ac:dyDescent="0.25">
      <c r="A117" s="53" t="str">
        <f>UPPER('CPPIB Data'!F120)</f>
        <v>TOURMALINE OIL CORP</v>
      </c>
      <c r="B117" s="59"/>
      <c r="C117" s="43">
        <f>VLOOKUP(A117,'Consol data'!$A$1:$J$157,9,TRUE)*10^6</f>
        <v>17554291765.654602</v>
      </c>
      <c r="D117" s="45">
        <f>VLOOKUP(A117,'Consol data'!$A$1:$J$157,10,TRUE)</f>
        <v>50.458555839999995</v>
      </c>
      <c r="E117" s="48">
        <f>VLOOKUP(A117,'Consol data'!$A$1:$F$157,5,TRUE)*10^3</f>
        <v>3012770</v>
      </c>
      <c r="F117" s="48">
        <f>VLOOKUP(A117,'Consol data'!$A$1:$F$157,4,TRUE)*10^3</f>
        <v>3012770</v>
      </c>
      <c r="G117" s="49">
        <f t="shared" si="5"/>
        <v>0</v>
      </c>
      <c r="H117" s="54">
        <f t="shared" si="3"/>
        <v>0</v>
      </c>
      <c r="I117" s="55">
        <f t="shared" si="4"/>
        <v>0</v>
      </c>
    </row>
    <row r="118" spans="1:9" x14ac:dyDescent="0.25">
      <c r="A118" s="53" t="str">
        <f>UPPER('CPPIB Data'!F121)</f>
        <v>TRANSALTA CORP</v>
      </c>
      <c r="B118" s="59"/>
      <c r="C118" s="43">
        <f>VLOOKUP(A118,'Consol data'!$A$1:$J$157,9,TRUE)*10^6</f>
        <v>5629179237.2200003</v>
      </c>
      <c r="D118" s="45">
        <f>VLOOKUP(A118,'Consol data'!$A$1:$J$157,10,TRUE)</f>
        <v>8.94398582</v>
      </c>
      <c r="E118" s="48">
        <f>VLOOKUP(A118,'Consol data'!$A$1:$F$157,5,TRUE)*10^3</f>
        <v>10247622</v>
      </c>
      <c r="F118" s="48">
        <f>VLOOKUP(A118,'Consol data'!$A$1:$F$157,4,TRUE)*10^3</f>
        <v>13871591.999999998</v>
      </c>
      <c r="G118" s="49">
        <f t="shared" si="5"/>
        <v>0</v>
      </c>
      <c r="H118" s="54">
        <f t="shared" si="3"/>
        <v>0</v>
      </c>
      <c r="I118" s="55">
        <f t="shared" si="4"/>
        <v>0</v>
      </c>
    </row>
    <row r="119" spans="1:9" x14ac:dyDescent="0.25">
      <c r="A119" s="53" t="str">
        <f>UPPER('CPPIB Data'!F122)</f>
        <v>TUNDRA OIL &amp; GAS LTD</v>
      </c>
      <c r="B119" s="59"/>
      <c r="C119" s="43">
        <f>VLOOKUP(A119,'Consol data'!$A$1:$J$157,9,TRUE)*10^6</f>
        <v>0</v>
      </c>
      <c r="D119" s="45">
        <f>VLOOKUP(A119,'Consol data'!$A$1:$J$157,10,TRUE)</f>
        <v>0</v>
      </c>
      <c r="E119" s="48">
        <f>VLOOKUP(A119,'Consol data'!$A$1:$F$157,5,TRUE)*10^3</f>
        <v>0</v>
      </c>
      <c r="F119" s="48">
        <f>VLOOKUP(A119,'Consol data'!$A$1:$F$157,4,TRUE)*10^3</f>
        <v>0</v>
      </c>
      <c r="G119" s="49"/>
      <c r="H119" s="54">
        <f t="shared" si="3"/>
        <v>0</v>
      </c>
      <c r="I119" s="55">
        <f t="shared" si="4"/>
        <v>0</v>
      </c>
    </row>
    <row r="120" spans="1:9" x14ac:dyDescent="0.25">
      <c r="A120" s="53" t="str">
        <f>UPPER('CPPIB Data'!F123)</f>
        <v>VALERO ENERGY CORP</v>
      </c>
      <c r="B120" s="59" t="str">
        <f>'CPPIB Data'!G123</f>
        <v>134,130</v>
      </c>
      <c r="C120" s="43">
        <f>VLOOKUP(A120,'Consol data'!$A$1:$J$157,9,TRUE)*10^6</f>
        <v>56975238600</v>
      </c>
      <c r="D120" s="45">
        <f>VLOOKUP(A120,'Consol data'!$A$1:$J$157,10,TRUE)</f>
        <v>126.86</v>
      </c>
      <c r="E120" s="48">
        <f>VLOOKUP(A120,'Consol data'!$A$1:$F$157,5,TRUE)*10^3</f>
        <v>32328000</v>
      </c>
      <c r="F120" s="48">
        <f>VLOOKUP(A120,'Consol data'!$A$1:$F$157,4,TRUE)*10^3</f>
        <v>32328000</v>
      </c>
      <c r="G120" s="49">
        <f t="shared" si="5"/>
        <v>2.9865134781550528E-4</v>
      </c>
      <c r="H120" s="54">
        <f t="shared" si="3"/>
        <v>9654.8007721796548</v>
      </c>
      <c r="I120" s="55">
        <f t="shared" si="4"/>
        <v>9654.8007721796548</v>
      </c>
    </row>
    <row r="121" spans="1:9" x14ac:dyDescent="0.25">
      <c r="A121" s="53" t="str">
        <f>UPPER('CPPIB Data'!F124)</f>
        <v>VENTURE GLOBAL LNG INC</v>
      </c>
      <c r="B121" s="59"/>
      <c r="C121" s="43">
        <f>VLOOKUP(A121,'Consol data'!$A$1:$J$157,9,TRUE)*10^6</f>
        <v>0</v>
      </c>
      <c r="D121" s="45">
        <f>VLOOKUP(A121,'Consol data'!$A$1:$J$157,10,TRUE)</f>
        <v>0</v>
      </c>
      <c r="E121" s="48">
        <f>VLOOKUP(A121,'Consol data'!$A$1:$F$157,5,TRUE)*10^3</f>
        <v>0</v>
      </c>
      <c r="F121" s="48">
        <f>VLOOKUP(A121,'Consol data'!$A$1:$F$157,4,TRUE)*10^3</f>
        <v>0</v>
      </c>
      <c r="G121" s="49"/>
      <c r="H121" s="54">
        <f t="shared" si="3"/>
        <v>0</v>
      </c>
      <c r="I121" s="55">
        <f t="shared" si="4"/>
        <v>0</v>
      </c>
    </row>
    <row r="122" spans="1:9" x14ac:dyDescent="0.25">
      <c r="A122" s="53" t="str">
        <f>UPPER('CPPIB Data'!F125)</f>
        <v>VERMILION ENERGY INC</v>
      </c>
      <c r="B122" s="59" t="str">
        <f>'CPPIB Data'!G125</f>
        <v>117,728</v>
      </c>
      <c r="C122" s="43">
        <f>VLOOKUP(A122,'Consol data'!$A$1:$J$157,9,TRUE)*10^6</f>
        <v>3716128765.7384</v>
      </c>
      <c r="D122" s="45">
        <f>VLOOKUP(A122,'Consol data'!$A$1:$J$157,10,TRUE)</f>
        <v>17.70333114</v>
      </c>
      <c r="E122" s="48">
        <f>VLOOKUP(A122,'Consol data'!$A$1:$F$157,5,TRUE)*10^3</f>
        <v>824207.00000000035</v>
      </c>
      <c r="F122" s="48">
        <f>VLOOKUP(A122,'Consol data'!$A$1:$F$157,4,TRUE)*10^3</f>
        <v>12506707</v>
      </c>
      <c r="G122" s="49">
        <f t="shared" si="5"/>
        <v>5.6084648833092598E-4</v>
      </c>
      <c r="H122" s="54">
        <f t="shared" si="3"/>
        <v>462.25360160776768</v>
      </c>
      <c r="I122" s="55">
        <f t="shared" si="4"/>
        <v>7014.3427015338102</v>
      </c>
    </row>
    <row r="123" spans="1:9" x14ac:dyDescent="0.25">
      <c r="A123" s="53" t="str">
        <f>UPPER('CPPIB Data'!F126)</f>
        <v>VISTA ENERGY S.A.B. DE C.V.</v>
      </c>
      <c r="B123" s="59" t="str">
        <f>'CPPIB Data'!G126</f>
        <v>942,200</v>
      </c>
      <c r="C123" s="43">
        <f>VLOOKUP(A123,'Consol data'!$A$1:$J$157,9,TRUE)*10^6</f>
        <v>89076178.339600012</v>
      </c>
      <c r="D123" s="45">
        <f>VLOOKUP(A123,'Consol data'!$A$1:$J$157,10,TRUE)</f>
        <v>15.861588000000001</v>
      </c>
      <c r="E123" s="48">
        <f>VLOOKUP(A123,'Consol data'!$A$1:$F$157,5,TRUE)*10^3</f>
        <v>0</v>
      </c>
      <c r="F123" s="48">
        <f>VLOOKUP(A123,'Consol data'!$A$1:$F$157,4,TRUE)*10^3</f>
        <v>0</v>
      </c>
      <c r="G123" s="49">
        <f t="shared" si="5"/>
        <v>0.16777536365136236</v>
      </c>
      <c r="H123" s="54">
        <f t="shared" si="3"/>
        <v>0</v>
      </c>
      <c r="I123" s="55">
        <f t="shared" si="4"/>
        <v>0</v>
      </c>
    </row>
    <row r="124" spans="1:9" x14ac:dyDescent="0.25">
      <c r="A124" s="53" t="str">
        <f>UPPER('CPPIB Data'!F127)</f>
        <v>VISTRA CORP</v>
      </c>
      <c r="B124" s="59" t="str">
        <f>'CPPIB Data'!G127</f>
        <v>109,400</v>
      </c>
      <c r="C124" s="43">
        <f>VLOOKUP(A124,'Consol data'!$A$1:$J$157,9,TRUE)*10^6</f>
        <v>23207313000</v>
      </c>
      <c r="D124" s="45">
        <f>VLOOKUP(A124,'Consol data'!$A$1:$J$157,10,TRUE)</f>
        <v>23.2</v>
      </c>
      <c r="E124" s="48">
        <f>VLOOKUP(A124,'Consol data'!$A$1:$F$157,5,TRUE)*10^3</f>
        <v>95005240</v>
      </c>
      <c r="F124" s="48">
        <f>VLOOKUP(A124,'Consol data'!$A$1:$F$157,4,TRUE)*10^3</f>
        <v>97366670</v>
      </c>
      <c r="G124" s="49">
        <f t="shared" si="5"/>
        <v>1.0936552628906241E-4</v>
      </c>
      <c r="H124" s="54">
        <f t="shared" si="3"/>
        <v>10390.298072818685</v>
      </c>
      <c r="I124" s="55">
        <f t="shared" si="4"/>
        <v>10648.557107563465</v>
      </c>
    </row>
    <row r="125" spans="1:9" x14ac:dyDescent="0.25">
      <c r="A125" s="53" t="str">
        <f>UPPER('CPPIB Data'!F128)</f>
        <v>VITOL HOLDING BV</v>
      </c>
      <c r="B125" s="59"/>
      <c r="C125" s="43">
        <f>VLOOKUP(A125,'Consol data'!$A$1:$J$157,9,TRUE)*10^6</f>
        <v>0</v>
      </c>
      <c r="D125" s="45">
        <f>VLOOKUP(A125,'Consol data'!$A$1:$J$157,10,TRUE)</f>
        <v>0</v>
      </c>
      <c r="E125" s="48">
        <f>VLOOKUP(A125,'Consol data'!$A$1:$F$157,5,TRUE)*10^3</f>
        <v>0</v>
      </c>
      <c r="F125" s="48">
        <f>VLOOKUP(A125,'Consol data'!$A$1:$F$157,4,TRUE)*10^3</f>
        <v>0</v>
      </c>
      <c r="G125" s="49"/>
      <c r="H125" s="54">
        <f t="shared" si="3"/>
        <v>0</v>
      </c>
      <c r="I125" s="55">
        <f t="shared" si="4"/>
        <v>0</v>
      </c>
    </row>
    <row r="126" spans="1:9" x14ac:dyDescent="0.25">
      <c r="A126" s="53" t="str">
        <f>UPPER('CPPIB Data'!F129)</f>
        <v>WEC ENERGY GROUP INC</v>
      </c>
      <c r="B126" s="59" t="str">
        <f>'CPPIB Data'!G129</f>
        <v>383,394</v>
      </c>
      <c r="C126" s="43">
        <f>VLOOKUP(A126,'Consol data'!$A$1:$J$157,9,TRUE)*10^6</f>
        <v>47109841600</v>
      </c>
      <c r="D126" s="45">
        <f>VLOOKUP(A126,'Consol data'!$A$1:$J$157,10,TRUE)</f>
        <v>93.76</v>
      </c>
      <c r="E126" s="48">
        <f>VLOOKUP(A126,'Consol data'!$A$1:$F$157,5,TRUE)*10^3</f>
        <v>19102000</v>
      </c>
      <c r="F126" s="48">
        <f>VLOOKUP(A126,'Consol data'!$A$1:$F$157,4,TRUE)*10^3</f>
        <v>19102000</v>
      </c>
      <c r="G126" s="49">
        <f t="shared" si="5"/>
        <v>7.6304696044658335E-4</v>
      </c>
      <c r="H126" s="54">
        <f t="shared" si="3"/>
        <v>14575.723038450635</v>
      </c>
      <c r="I126" s="55">
        <f t="shared" si="4"/>
        <v>14575.723038450635</v>
      </c>
    </row>
    <row r="127" spans="1:9" x14ac:dyDescent="0.25">
      <c r="A127" s="53" t="str">
        <f>UPPER('CPPIB Data'!F130)</f>
        <v>WHITECAP RESOURCES INC</v>
      </c>
      <c r="B127" s="59"/>
      <c r="C127" s="43">
        <f>VLOOKUP(A127,'Consol data'!$A$1:$J$157,9,TRUE)*10^6</f>
        <v>6212073047.3560009</v>
      </c>
      <c r="D127" s="45">
        <f>VLOOKUP(A127,'Consol data'!$A$1:$J$157,10,TRUE)</f>
        <v>7.9321558800000007</v>
      </c>
      <c r="E127" s="48">
        <f>VLOOKUP(A127,'Consol data'!$A$1:$F$157,5,TRUE)*10^3</f>
        <v>2057232</v>
      </c>
      <c r="F127" s="48">
        <f>VLOOKUP(A127,'Consol data'!$A$1:$F$157,4,TRUE)*10^3</f>
        <v>2057232</v>
      </c>
      <c r="G127" s="49">
        <f t="shared" si="5"/>
        <v>0</v>
      </c>
      <c r="H127" s="54">
        <f t="shared" si="3"/>
        <v>0</v>
      </c>
      <c r="I127" s="55">
        <f t="shared" si="4"/>
        <v>0</v>
      </c>
    </row>
    <row r="128" spans="1:9" x14ac:dyDescent="0.25">
      <c r="A128" s="53" t="str">
        <f>UPPER('CPPIB Data'!F131)</f>
        <v>WILLIAMS COS INC</v>
      </c>
      <c r="B128" s="59"/>
      <c r="C128" s="43">
        <f>VLOOKUP(A128,'Consol data'!$A$1:$J$157,9,TRUE)*10^6</f>
        <v>65242200000</v>
      </c>
      <c r="D128" s="45">
        <f>VLOOKUP(A128,'Consol data'!$A$1:$J$157,10,TRUE)</f>
        <v>32.9</v>
      </c>
      <c r="E128" s="48">
        <f>VLOOKUP(A128,'Consol data'!$A$1:$F$157,5,TRUE)*10^3</f>
        <v>13871330.000000002</v>
      </c>
      <c r="F128" s="48">
        <f>VLOOKUP(A128,'Consol data'!$A$1:$F$157,4,TRUE)*10^3</f>
        <v>35989330</v>
      </c>
      <c r="G128" s="49">
        <f t="shared" si="5"/>
        <v>0</v>
      </c>
      <c r="H128" s="54">
        <f t="shared" si="3"/>
        <v>0</v>
      </c>
      <c r="I128" s="55">
        <f t="shared" si="4"/>
        <v>0</v>
      </c>
    </row>
    <row r="129" spans="1:9" x14ac:dyDescent="0.25">
      <c r="A129" s="53" t="str">
        <f>UPPER('CPPIB Data'!F132)</f>
        <v>WOODSIDE ENERGY GROUP LTD</v>
      </c>
      <c r="B129" s="59"/>
      <c r="C129" s="43">
        <f>VLOOKUP(A129,'Consol data'!$A$1:$J$157,9,TRUE)*10^6</f>
        <v>32190679522.112999</v>
      </c>
      <c r="D129" s="45">
        <f>VLOOKUP(A129,'Consol data'!$A$1:$J$157,10,TRUE)</f>
        <v>24.145626399999998</v>
      </c>
      <c r="E129" s="48">
        <f>VLOOKUP(A129,'Consol data'!$A$1:$F$157,5,TRUE)*10^3</f>
        <v>9573199.9999999963</v>
      </c>
      <c r="F129" s="48">
        <f>VLOOKUP(A129,'Consol data'!$A$1:$F$157,4,TRUE)*10^3</f>
        <v>93398200</v>
      </c>
      <c r="G129" s="49">
        <f t="shared" si="5"/>
        <v>0</v>
      </c>
      <c r="H129" s="54">
        <f t="shared" si="3"/>
        <v>0</v>
      </c>
      <c r="I129" s="55">
        <f t="shared" si="4"/>
        <v>0</v>
      </c>
    </row>
    <row r="130" spans="1:9" x14ac:dyDescent="0.25">
      <c r="A130" s="53" t="str">
        <f>UPPER('CPPIB Data'!F133)</f>
        <v>XCEL ENERGY INC</v>
      </c>
      <c r="B130" s="59" t="str">
        <f>'CPPIB Data'!G133</f>
        <v>1,450,990</v>
      </c>
      <c r="C130" s="43">
        <f>VLOOKUP(A130,'Consol data'!$A$1:$J$157,9,TRUE)*10^6</f>
        <v>64451914800</v>
      </c>
      <c r="D130" s="45">
        <f>VLOOKUP(A130,'Consol data'!$A$1:$J$157,10,TRUE)</f>
        <v>70.11</v>
      </c>
      <c r="E130" s="48">
        <f>VLOOKUP(A130,'Consol data'!$A$1:$F$157,5,TRUE)*10^3</f>
        <v>38700000</v>
      </c>
      <c r="F130" s="48">
        <f>VLOOKUP(A130,'Consol data'!$A$1:$F$157,4,TRUE)*10^3</f>
        <v>62960000</v>
      </c>
      <c r="G130" s="49">
        <f t="shared" si="5"/>
        <v>1.5783690712009692E-3</v>
      </c>
      <c r="H130" s="54">
        <f t="shared" si="3"/>
        <v>61082.883055477505</v>
      </c>
      <c r="I130" s="55">
        <f t="shared" si="4"/>
        <v>99374.116722813022</v>
      </c>
    </row>
    <row r="131" spans="1:9" x14ac:dyDescent="0.25">
      <c r="E131" s="47">
        <f>SUM(E2:E130)</f>
        <v>1908175361</v>
      </c>
      <c r="F131" s="47">
        <f>SUM(F2:F130)</f>
        <v>9991402244</v>
      </c>
      <c r="G131" s="47"/>
      <c r="H131" s="52">
        <f>SUM(H2:H130)</f>
        <v>1799844.0674768041</v>
      </c>
      <c r="I131" s="52">
        <f>SUM(I2:I130)</f>
        <v>6295397.5697266823</v>
      </c>
    </row>
    <row r="133" spans="1:9" x14ac:dyDescent="0.25">
      <c r="H133" s="46"/>
      <c r="I133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8A6F-1ED9-45BF-9C38-05505A48B438}">
  <dimension ref="A1:J157"/>
  <sheetViews>
    <sheetView topLeftCell="A53" zoomScale="130" zoomScaleNormal="130" workbookViewId="0">
      <selection activeCell="A61" sqref="A61"/>
    </sheetView>
  </sheetViews>
  <sheetFormatPr defaultRowHeight="14.5" x14ac:dyDescent="0.35"/>
  <cols>
    <col min="1" max="1" width="32.36328125" bestFit="1" customWidth="1"/>
    <col min="2" max="2" width="17.6328125" bestFit="1" customWidth="1"/>
    <col min="3" max="3" width="16.453125" style="24" bestFit="1" customWidth="1"/>
    <col min="4" max="4" width="13.1796875" style="42" bestFit="1" customWidth="1"/>
    <col min="5" max="5" width="13.1796875" style="42" customWidth="1"/>
    <col min="6" max="6" width="13.1796875" style="72" customWidth="1"/>
    <col min="7" max="7" width="12.6328125" style="24" bestFit="1" customWidth="1"/>
    <col min="8" max="8" width="10.90625" customWidth="1"/>
    <col min="9" max="9" width="16.453125" style="24" bestFit="1" customWidth="1"/>
    <col min="10" max="10" width="12.6328125" style="24" bestFit="1" customWidth="1"/>
  </cols>
  <sheetData>
    <row r="1" spans="1:10" ht="41.5" customHeight="1" x14ac:dyDescent="0.35">
      <c r="A1" s="14" t="s">
        <v>153</v>
      </c>
      <c r="B1" s="14" t="s">
        <v>154</v>
      </c>
      <c r="C1" s="23" t="s">
        <v>155</v>
      </c>
      <c r="D1" s="33" t="s">
        <v>156</v>
      </c>
      <c r="E1" s="33" t="s">
        <v>157</v>
      </c>
      <c r="F1" s="67" t="s">
        <v>158</v>
      </c>
      <c r="G1" s="23" t="s">
        <v>9430</v>
      </c>
      <c r="H1" s="14" t="s">
        <v>9425</v>
      </c>
      <c r="I1" s="23" t="s">
        <v>9440</v>
      </c>
      <c r="J1" s="23" t="s">
        <v>9441</v>
      </c>
    </row>
    <row r="2" spans="1:10" x14ac:dyDescent="0.35">
      <c r="A2" s="15" t="s">
        <v>159</v>
      </c>
      <c r="B2" s="16" t="s">
        <v>160</v>
      </c>
      <c r="C2" s="29">
        <v>45428.061999999998</v>
      </c>
      <c r="D2" s="34">
        <v>50657.583999999995</v>
      </c>
      <c r="E2" s="35">
        <v>40277.983999999997</v>
      </c>
      <c r="F2" s="68">
        <v>28.76</v>
      </c>
      <c r="G2" s="25" t="s">
        <v>9426</v>
      </c>
      <c r="H2" s="16">
        <v>1</v>
      </c>
      <c r="I2" s="29">
        <f t="shared" ref="I2:I33" si="0">C2*H2</f>
        <v>45428.061999999998</v>
      </c>
      <c r="J2" s="25">
        <f>F2*H2</f>
        <v>28.76</v>
      </c>
    </row>
    <row r="3" spans="1:10" x14ac:dyDescent="0.35">
      <c r="A3" s="17" t="s">
        <v>161</v>
      </c>
      <c r="B3" s="18" t="s">
        <v>162</v>
      </c>
      <c r="C3" s="30"/>
      <c r="D3" s="36">
        <v>0</v>
      </c>
      <c r="E3" s="37">
        <v>0</v>
      </c>
      <c r="F3" s="69">
        <v>0</v>
      </c>
      <c r="G3" s="26" t="s">
        <v>9426</v>
      </c>
      <c r="H3" s="18">
        <v>1</v>
      </c>
      <c r="I3" s="30">
        <f t="shared" si="0"/>
        <v>0</v>
      </c>
      <c r="J3" s="25">
        <f t="shared" ref="J3:J67" si="1">F3*H3</f>
        <v>0</v>
      </c>
    </row>
    <row r="4" spans="1:10" x14ac:dyDescent="0.35">
      <c r="A4" s="19" t="s">
        <v>3341</v>
      </c>
      <c r="B4" s="20" t="s">
        <v>163</v>
      </c>
      <c r="C4" s="31">
        <v>57212.119700000003</v>
      </c>
      <c r="D4" s="38">
        <v>34200</v>
      </c>
      <c r="E4" s="39">
        <v>26500</v>
      </c>
      <c r="F4" s="70">
        <v>232.73</v>
      </c>
      <c r="G4" s="27" t="s">
        <v>9426</v>
      </c>
      <c r="H4" s="20">
        <v>1</v>
      </c>
      <c r="I4" s="31">
        <f t="shared" si="0"/>
        <v>57212.119700000003</v>
      </c>
      <c r="J4" s="25">
        <f t="shared" si="1"/>
        <v>232.73</v>
      </c>
    </row>
    <row r="5" spans="1:10" x14ac:dyDescent="0.35">
      <c r="A5" s="17" t="s">
        <v>164</v>
      </c>
      <c r="B5" s="18" t="s">
        <v>165</v>
      </c>
      <c r="C5" s="30"/>
      <c r="D5" s="36">
        <v>0</v>
      </c>
      <c r="E5" s="37">
        <v>0</v>
      </c>
      <c r="F5" s="69">
        <v>0</v>
      </c>
      <c r="G5" s="26" t="s">
        <v>9427</v>
      </c>
      <c r="H5" s="18">
        <v>0.73856200000000005</v>
      </c>
      <c r="I5" s="30">
        <f t="shared" si="0"/>
        <v>0</v>
      </c>
      <c r="J5" s="25">
        <f t="shared" si="1"/>
        <v>0</v>
      </c>
    </row>
    <row r="6" spans="1:10" x14ac:dyDescent="0.35">
      <c r="A6" s="19" t="s">
        <v>9444</v>
      </c>
      <c r="B6" s="20" t="s">
        <v>166</v>
      </c>
      <c r="C6" s="31"/>
      <c r="D6" s="38">
        <v>0</v>
      </c>
      <c r="E6" s="39">
        <v>0</v>
      </c>
      <c r="F6" s="70">
        <v>0</v>
      </c>
      <c r="G6" s="27" t="s">
        <v>9427</v>
      </c>
      <c r="H6" s="20">
        <v>0.73856200000000005</v>
      </c>
      <c r="I6" s="31">
        <f t="shared" si="0"/>
        <v>0</v>
      </c>
      <c r="J6" s="25">
        <f t="shared" si="1"/>
        <v>0</v>
      </c>
    </row>
    <row r="7" spans="1:10" x14ac:dyDescent="0.35">
      <c r="A7" s="17" t="s">
        <v>167</v>
      </c>
      <c r="B7" s="18" t="s">
        <v>168</v>
      </c>
      <c r="C7" s="30"/>
      <c r="D7" s="36">
        <v>0</v>
      </c>
      <c r="E7" s="37">
        <v>0</v>
      </c>
      <c r="F7" s="69">
        <v>0</v>
      </c>
      <c r="G7" s="26" t="s">
        <v>9426</v>
      </c>
      <c r="H7" s="18">
        <v>1</v>
      </c>
      <c r="I7" s="30">
        <f t="shared" si="0"/>
        <v>0</v>
      </c>
      <c r="J7" s="25">
        <f t="shared" si="1"/>
        <v>0</v>
      </c>
    </row>
    <row r="8" spans="1:10" x14ac:dyDescent="0.35">
      <c r="A8" s="19" t="s">
        <v>169</v>
      </c>
      <c r="B8" s="20" t="s">
        <v>170</v>
      </c>
      <c r="C8" s="31">
        <v>22579.161499999998</v>
      </c>
      <c r="D8" s="38">
        <v>13233.851999999999</v>
      </c>
      <c r="E8" s="39">
        <v>13233.851999999999</v>
      </c>
      <c r="F8" s="70">
        <v>55.21</v>
      </c>
      <c r="G8" s="27" t="s">
        <v>9426</v>
      </c>
      <c r="H8" s="20">
        <v>1</v>
      </c>
      <c r="I8" s="31">
        <f t="shared" si="0"/>
        <v>22579.161499999998</v>
      </c>
      <c r="J8" s="25">
        <f t="shared" si="1"/>
        <v>55.21</v>
      </c>
    </row>
    <row r="9" spans="1:10" x14ac:dyDescent="0.35">
      <c r="A9" s="17" t="s">
        <v>171</v>
      </c>
      <c r="B9" s="18" t="s">
        <v>172</v>
      </c>
      <c r="C9" s="30">
        <v>16904.47</v>
      </c>
      <c r="D9" s="36">
        <v>16235.456</v>
      </c>
      <c r="E9" s="37">
        <v>2010.9560000000001</v>
      </c>
      <c r="F9" s="69">
        <v>23.38</v>
      </c>
      <c r="G9" s="26" t="s">
        <v>9427</v>
      </c>
      <c r="H9" s="18">
        <v>0.73856200000000005</v>
      </c>
      <c r="I9" s="30">
        <f t="shared" si="0"/>
        <v>12484.999172140002</v>
      </c>
      <c r="J9" s="25">
        <f t="shared" si="1"/>
        <v>17.267579560000001</v>
      </c>
    </row>
    <row r="10" spans="1:10" x14ac:dyDescent="0.35">
      <c r="A10" s="19" t="s">
        <v>173</v>
      </c>
      <c r="B10" s="20" t="s">
        <v>174</v>
      </c>
      <c r="C10" s="31">
        <v>175056.0618</v>
      </c>
      <c r="D10" s="38">
        <v>117640</v>
      </c>
      <c r="E10" s="39">
        <v>117640</v>
      </c>
      <c r="F10" s="70">
        <v>4.47</v>
      </c>
      <c r="G10" s="27" t="s">
        <v>9438</v>
      </c>
      <c r="H10" s="20">
        <v>0.144737</v>
      </c>
      <c r="I10" s="31">
        <f t="shared" si="0"/>
        <v>25337.089216746601</v>
      </c>
      <c r="J10" s="25">
        <f t="shared" si="1"/>
        <v>0.64697439000000001</v>
      </c>
    </row>
    <row r="11" spans="1:10" x14ac:dyDescent="0.35">
      <c r="A11" s="17" t="s">
        <v>175</v>
      </c>
      <c r="B11" s="18" t="s">
        <v>176</v>
      </c>
      <c r="C11" s="30">
        <v>175056.0618</v>
      </c>
      <c r="D11" s="36">
        <v>117640</v>
      </c>
      <c r="E11" s="37">
        <v>117640</v>
      </c>
      <c r="F11" s="69">
        <v>3.32</v>
      </c>
      <c r="G11" s="26" t="s">
        <v>9438</v>
      </c>
      <c r="H11" s="18">
        <v>0.144737</v>
      </c>
      <c r="I11" s="30">
        <f t="shared" si="0"/>
        <v>25337.089216746601</v>
      </c>
      <c r="J11" s="25">
        <f t="shared" si="1"/>
        <v>0.48052684000000001</v>
      </c>
    </row>
    <row r="12" spans="1:10" x14ac:dyDescent="0.35">
      <c r="A12" s="19" t="s">
        <v>3425</v>
      </c>
      <c r="B12" s="20" t="s">
        <v>177</v>
      </c>
      <c r="C12" s="31">
        <v>37888.684000000001</v>
      </c>
      <c r="D12" s="38">
        <v>46495.321000000004</v>
      </c>
      <c r="E12" s="39">
        <v>25011.622000000003</v>
      </c>
      <c r="F12" s="70">
        <v>88.92</v>
      </c>
      <c r="G12" s="27" t="s">
        <v>9426</v>
      </c>
      <c r="H12" s="20">
        <v>1</v>
      </c>
      <c r="I12" s="31">
        <f t="shared" si="0"/>
        <v>37888.684000000001</v>
      </c>
      <c r="J12" s="25">
        <f t="shared" si="1"/>
        <v>88.92</v>
      </c>
    </row>
    <row r="13" spans="1:10" x14ac:dyDescent="0.35">
      <c r="A13" s="17" t="s">
        <v>549</v>
      </c>
      <c r="B13" s="18" t="s">
        <v>178</v>
      </c>
      <c r="C13" s="30">
        <v>89855.784400000004</v>
      </c>
      <c r="D13" s="36">
        <v>93222.68299999999</v>
      </c>
      <c r="E13" s="37">
        <v>51463.483999999989</v>
      </c>
      <c r="F13" s="69">
        <v>94.95</v>
      </c>
      <c r="G13" s="26" t="s">
        <v>9426</v>
      </c>
      <c r="H13" s="18">
        <v>1</v>
      </c>
      <c r="I13" s="30">
        <f t="shared" si="0"/>
        <v>89855.784400000004</v>
      </c>
      <c r="J13" s="25">
        <f t="shared" si="1"/>
        <v>94.95</v>
      </c>
    </row>
    <row r="14" spans="1:10" x14ac:dyDescent="0.35">
      <c r="A14" s="19" t="s">
        <v>179</v>
      </c>
      <c r="B14" s="20" t="s">
        <v>180</v>
      </c>
      <c r="C14" s="31">
        <v>13059.625</v>
      </c>
      <c r="D14" s="38">
        <v>1877.921</v>
      </c>
      <c r="E14" s="39">
        <v>1877.921</v>
      </c>
      <c r="F14" s="70">
        <v>18.25</v>
      </c>
      <c r="G14" s="27" t="s">
        <v>9427</v>
      </c>
      <c r="H14" s="20">
        <v>0.73856200000000005</v>
      </c>
      <c r="I14" s="31">
        <f t="shared" si="0"/>
        <v>9645.3427592500011</v>
      </c>
      <c r="J14" s="25">
        <f t="shared" si="1"/>
        <v>13.478756500000001</v>
      </c>
    </row>
    <row r="15" spans="1:10" x14ac:dyDescent="0.35">
      <c r="A15" s="17" t="s">
        <v>181</v>
      </c>
      <c r="B15" s="18" t="s">
        <v>182</v>
      </c>
      <c r="C15" s="30">
        <v>17964.615099999999</v>
      </c>
      <c r="D15" s="36">
        <v>25551</v>
      </c>
      <c r="E15" s="37">
        <v>1040</v>
      </c>
      <c r="F15" s="69">
        <v>42.38</v>
      </c>
      <c r="G15" s="26" t="s">
        <v>9427</v>
      </c>
      <c r="H15" s="18">
        <v>0.73856200000000005</v>
      </c>
      <c r="I15" s="30">
        <f t="shared" si="0"/>
        <v>13267.982057486201</v>
      </c>
      <c r="J15" s="25">
        <f t="shared" si="1"/>
        <v>31.300257560000006</v>
      </c>
    </row>
    <row r="16" spans="1:10" x14ac:dyDescent="0.35">
      <c r="A16" s="19" t="s">
        <v>183</v>
      </c>
      <c r="B16" s="20" t="s">
        <v>184</v>
      </c>
      <c r="C16" s="31">
        <v>1457.5744999999999</v>
      </c>
      <c r="D16" s="38">
        <v>920.91200000000003</v>
      </c>
      <c r="E16" s="39">
        <v>920.91200000000003</v>
      </c>
      <c r="F16" s="70">
        <v>2.41</v>
      </c>
      <c r="G16" s="27" t="s">
        <v>9427</v>
      </c>
      <c r="H16" s="20">
        <v>0.73856200000000005</v>
      </c>
      <c r="I16" s="31">
        <f t="shared" si="0"/>
        <v>1076.5091378690001</v>
      </c>
      <c r="J16" s="25">
        <f t="shared" si="1"/>
        <v>1.7799344200000002</v>
      </c>
    </row>
    <row r="17" spans="1:10" x14ac:dyDescent="0.35">
      <c r="A17" s="17" t="s">
        <v>185</v>
      </c>
      <c r="B17" s="18" t="s">
        <v>186</v>
      </c>
      <c r="C17" s="30"/>
      <c r="D17" s="36">
        <v>95.834999999999994</v>
      </c>
      <c r="E17" s="37">
        <v>88.870999999999995</v>
      </c>
      <c r="F17" s="69">
        <v>125.49</v>
      </c>
      <c r="G17" s="26" t="s">
        <v>9427</v>
      </c>
      <c r="H17" s="18">
        <v>0.73856200000000005</v>
      </c>
      <c r="I17" s="30">
        <f t="shared" si="0"/>
        <v>0</v>
      </c>
      <c r="J17" s="25">
        <f t="shared" si="1"/>
        <v>92.682145380000009</v>
      </c>
    </row>
    <row r="18" spans="1:10" x14ac:dyDescent="0.35">
      <c r="A18" s="19" t="s">
        <v>187</v>
      </c>
      <c r="B18" s="20" t="s">
        <v>188</v>
      </c>
      <c r="C18" s="31"/>
      <c r="D18" s="38">
        <v>109.286</v>
      </c>
      <c r="E18" s="39">
        <v>98.778999999999996</v>
      </c>
      <c r="F18" s="70">
        <v>65.91</v>
      </c>
      <c r="G18" s="27" t="s">
        <v>9427</v>
      </c>
      <c r="H18" s="20">
        <v>0.73856200000000005</v>
      </c>
      <c r="I18" s="31">
        <f t="shared" si="0"/>
        <v>0</v>
      </c>
      <c r="J18" s="25">
        <f t="shared" si="1"/>
        <v>48.678621419999999</v>
      </c>
    </row>
    <row r="19" spans="1:10" x14ac:dyDescent="0.35">
      <c r="A19" s="17" t="s">
        <v>189</v>
      </c>
      <c r="B19" s="18" t="s">
        <v>190</v>
      </c>
      <c r="C19" s="30">
        <v>343.38869999999997</v>
      </c>
      <c r="D19" s="36">
        <v>0</v>
      </c>
      <c r="E19" s="37">
        <v>0</v>
      </c>
      <c r="F19" s="69">
        <v>9.7100000000000009</v>
      </c>
      <c r="G19" s="26" t="s">
        <v>9426</v>
      </c>
      <c r="H19" s="18">
        <v>1</v>
      </c>
      <c r="I19" s="30">
        <f t="shared" si="0"/>
        <v>343.38869999999997</v>
      </c>
      <c r="J19" s="25">
        <f t="shared" si="1"/>
        <v>9.7100000000000009</v>
      </c>
    </row>
    <row r="20" spans="1:10" x14ac:dyDescent="0.35">
      <c r="A20" s="19" t="s">
        <v>191</v>
      </c>
      <c r="B20" s="20" t="s">
        <v>192</v>
      </c>
      <c r="C20" s="31">
        <v>4244.8774000000003</v>
      </c>
      <c r="D20" s="38">
        <v>1091.0319999999999</v>
      </c>
      <c r="E20" s="39">
        <v>1091.0319999999999</v>
      </c>
      <c r="F20" s="70">
        <v>6.08</v>
      </c>
      <c r="G20" s="27" t="s">
        <v>9427</v>
      </c>
      <c r="H20" s="20">
        <v>0.73856200000000005</v>
      </c>
      <c r="I20" s="31">
        <f t="shared" si="0"/>
        <v>3135.1051422988003</v>
      </c>
      <c r="J20" s="25">
        <f t="shared" si="1"/>
        <v>4.4904569600000004</v>
      </c>
    </row>
    <row r="21" spans="1:10" x14ac:dyDescent="0.35">
      <c r="A21" s="17" t="s">
        <v>7005</v>
      </c>
      <c r="B21" s="18" t="s">
        <v>193</v>
      </c>
      <c r="C21" s="30">
        <v>329576.9142</v>
      </c>
      <c r="D21" s="36">
        <v>0</v>
      </c>
      <c r="E21" s="37">
        <v>0</v>
      </c>
      <c r="F21" s="69">
        <v>468711</v>
      </c>
      <c r="G21" s="26" t="s">
        <v>9426</v>
      </c>
      <c r="H21" s="18">
        <v>1</v>
      </c>
      <c r="I21" s="30">
        <f t="shared" si="0"/>
        <v>329576.9142</v>
      </c>
      <c r="J21" s="25">
        <f t="shared" si="1"/>
        <v>468711</v>
      </c>
    </row>
    <row r="22" spans="1:10" x14ac:dyDescent="0.35">
      <c r="A22" s="19" t="s">
        <v>194</v>
      </c>
      <c r="B22" s="20" t="s">
        <v>195</v>
      </c>
      <c r="C22" s="31">
        <v>329576.9142</v>
      </c>
      <c r="D22" s="38">
        <v>0</v>
      </c>
      <c r="E22" s="39">
        <v>0</v>
      </c>
      <c r="F22" s="70">
        <v>308.89999999999998</v>
      </c>
      <c r="G22" s="27" t="s">
        <v>9426</v>
      </c>
      <c r="H22" s="20">
        <v>1</v>
      </c>
      <c r="I22" s="31">
        <f t="shared" si="0"/>
        <v>329576.9142</v>
      </c>
      <c r="J22" s="25">
        <f t="shared" si="1"/>
        <v>308.89999999999998</v>
      </c>
    </row>
    <row r="23" spans="1:10" x14ac:dyDescent="0.35">
      <c r="A23" s="17" t="s">
        <v>196</v>
      </c>
      <c r="B23" s="18" t="s">
        <v>197</v>
      </c>
      <c r="C23" s="30">
        <v>955.625</v>
      </c>
      <c r="D23" s="36">
        <v>0</v>
      </c>
      <c r="E23" s="37">
        <v>0</v>
      </c>
      <c r="F23" s="69">
        <v>8</v>
      </c>
      <c r="G23" s="26" t="s">
        <v>9426</v>
      </c>
      <c r="H23" s="18">
        <v>1</v>
      </c>
      <c r="I23" s="30">
        <f t="shared" si="0"/>
        <v>955.625</v>
      </c>
      <c r="J23" s="25">
        <f t="shared" si="1"/>
        <v>8</v>
      </c>
    </row>
    <row r="24" spans="1:10" x14ac:dyDescent="0.35">
      <c r="A24" s="19" t="s">
        <v>198</v>
      </c>
      <c r="B24" s="20" t="s">
        <v>199</v>
      </c>
      <c r="C24" s="31">
        <v>2654.3242</v>
      </c>
      <c r="D24" s="38">
        <v>382.82299999999998</v>
      </c>
      <c r="E24" s="39">
        <v>382.82299999999998</v>
      </c>
      <c r="F24" s="70">
        <v>9.43</v>
      </c>
      <c r="G24" s="27" t="s">
        <v>9427</v>
      </c>
      <c r="H24" s="20">
        <v>0.73856200000000005</v>
      </c>
      <c r="I24" s="31">
        <f t="shared" si="0"/>
        <v>1960.3829898004001</v>
      </c>
      <c r="J24" s="25">
        <f t="shared" si="1"/>
        <v>6.9646396600000005</v>
      </c>
    </row>
    <row r="25" spans="1:10" x14ac:dyDescent="0.35">
      <c r="A25" s="17" t="s">
        <v>200</v>
      </c>
      <c r="B25" s="18" t="s">
        <v>201</v>
      </c>
      <c r="C25" s="30">
        <v>144148.1685</v>
      </c>
      <c r="D25" s="36">
        <v>339200</v>
      </c>
      <c r="E25" s="37">
        <v>32500</v>
      </c>
      <c r="F25" s="69">
        <v>474.9</v>
      </c>
      <c r="G25" s="26" t="s">
        <v>9426</v>
      </c>
      <c r="H25" s="18">
        <v>1</v>
      </c>
      <c r="I25" s="30">
        <f t="shared" si="0"/>
        <v>144148.1685</v>
      </c>
      <c r="J25" s="25">
        <f t="shared" si="1"/>
        <v>474.9</v>
      </c>
    </row>
    <row r="26" spans="1:10" x14ac:dyDescent="0.35">
      <c r="A26" s="19" t="s">
        <v>202</v>
      </c>
      <c r="B26" s="20" t="s">
        <v>203</v>
      </c>
      <c r="C26" s="31"/>
      <c r="D26" s="38">
        <v>0</v>
      </c>
      <c r="E26" s="39">
        <v>0</v>
      </c>
      <c r="F26" s="70">
        <v>0</v>
      </c>
      <c r="G26" s="27" t="s">
        <v>9427</v>
      </c>
      <c r="H26" s="20">
        <v>0.73856200000000005</v>
      </c>
      <c r="I26" s="31">
        <f t="shared" si="0"/>
        <v>0</v>
      </c>
      <c r="J26" s="25">
        <f t="shared" si="1"/>
        <v>0</v>
      </c>
    </row>
    <row r="27" spans="1:10" x14ac:dyDescent="0.35">
      <c r="A27" s="17" t="s">
        <v>204</v>
      </c>
      <c r="B27" s="18" t="s">
        <v>205</v>
      </c>
      <c r="C27" s="30">
        <v>364172.96590000001</v>
      </c>
      <c r="D27" s="36">
        <v>13.582000000000001</v>
      </c>
      <c r="E27" s="37">
        <v>2.6370000000000005</v>
      </c>
      <c r="F27" s="69">
        <v>42.58</v>
      </c>
      <c r="G27" s="26" t="s">
        <v>9427</v>
      </c>
      <c r="H27" s="18">
        <v>0.73856200000000005</v>
      </c>
      <c r="I27" s="30">
        <f t="shared" si="0"/>
        <v>268964.31404103583</v>
      </c>
      <c r="J27" s="25">
        <f t="shared" si="1"/>
        <v>31.447969960000002</v>
      </c>
    </row>
    <row r="28" spans="1:10" x14ac:dyDescent="0.35">
      <c r="A28" s="19" t="s">
        <v>206</v>
      </c>
      <c r="B28" s="20" t="s">
        <v>207</v>
      </c>
      <c r="C28" s="31"/>
      <c r="D28" s="38">
        <v>0</v>
      </c>
      <c r="E28" s="39">
        <v>0</v>
      </c>
      <c r="F28" s="70">
        <v>0</v>
      </c>
      <c r="G28" s="27" t="s">
        <v>9427</v>
      </c>
      <c r="H28" s="20">
        <v>0.73856200000000005</v>
      </c>
      <c r="I28" s="31">
        <f t="shared" si="0"/>
        <v>0</v>
      </c>
      <c r="J28" s="25">
        <f t="shared" si="1"/>
        <v>0</v>
      </c>
    </row>
    <row r="29" spans="1:10" x14ac:dyDescent="0.35">
      <c r="A29" s="17" t="s">
        <v>208</v>
      </c>
      <c r="B29" s="18" t="s">
        <v>209</v>
      </c>
      <c r="C29" s="30"/>
      <c r="D29" s="36">
        <v>67.531000000000006</v>
      </c>
      <c r="E29" s="37">
        <v>49.765000000000008</v>
      </c>
      <c r="F29" s="69">
        <v>61.87</v>
      </c>
      <c r="G29" s="26" t="s">
        <v>9427</v>
      </c>
      <c r="H29" s="18">
        <v>0.73856200000000005</v>
      </c>
      <c r="I29" s="30">
        <f t="shared" si="0"/>
        <v>0</v>
      </c>
      <c r="J29" s="25">
        <f t="shared" si="1"/>
        <v>45.694830940000003</v>
      </c>
    </row>
    <row r="30" spans="1:10" x14ac:dyDescent="0.35">
      <c r="A30" s="19" t="s">
        <v>210</v>
      </c>
      <c r="B30" s="20" t="s">
        <v>211</v>
      </c>
      <c r="C30" s="31"/>
      <c r="D30" s="38">
        <v>0</v>
      </c>
      <c r="E30" s="39">
        <v>0</v>
      </c>
      <c r="F30" s="70">
        <v>0</v>
      </c>
      <c r="G30" s="27" t="s">
        <v>9427</v>
      </c>
      <c r="H30" s="20">
        <v>0.73856200000000005</v>
      </c>
      <c r="I30" s="31">
        <f t="shared" si="0"/>
        <v>0</v>
      </c>
      <c r="J30" s="25">
        <f t="shared" si="1"/>
        <v>0</v>
      </c>
    </row>
    <row r="31" spans="1:10" x14ac:dyDescent="0.35">
      <c r="A31" s="17" t="s">
        <v>212</v>
      </c>
      <c r="B31" s="18" t="s">
        <v>213</v>
      </c>
      <c r="C31" s="30"/>
      <c r="D31" s="36">
        <v>0</v>
      </c>
      <c r="E31" s="37">
        <v>0</v>
      </c>
      <c r="F31" s="69">
        <v>0</v>
      </c>
      <c r="G31" s="26" t="s">
        <v>9427</v>
      </c>
      <c r="H31" s="18">
        <v>0.73856200000000005</v>
      </c>
      <c r="I31" s="30">
        <f t="shared" si="0"/>
        <v>0</v>
      </c>
      <c r="J31" s="25">
        <f t="shared" si="1"/>
        <v>0</v>
      </c>
    </row>
    <row r="32" spans="1:10" x14ac:dyDescent="0.35">
      <c r="A32" s="19" t="s">
        <v>808</v>
      </c>
      <c r="B32" s="20" t="s">
        <v>214</v>
      </c>
      <c r="C32" s="31">
        <v>94481.200800000006</v>
      </c>
      <c r="D32" s="38">
        <v>150449.75</v>
      </c>
      <c r="E32" s="39">
        <v>26335.75</v>
      </c>
      <c r="F32" s="70">
        <v>75.19</v>
      </c>
      <c r="G32" s="27" t="s">
        <v>9427</v>
      </c>
      <c r="H32" s="20">
        <v>0.73856200000000005</v>
      </c>
      <c r="I32" s="31">
        <f t="shared" si="0"/>
        <v>69780.224625249612</v>
      </c>
      <c r="J32" s="25">
        <f t="shared" si="1"/>
        <v>55.532476780000003</v>
      </c>
    </row>
    <row r="33" spans="1:10" x14ac:dyDescent="0.35">
      <c r="A33" s="17" t="s">
        <v>3857</v>
      </c>
      <c r="B33" s="18" t="s">
        <v>215</v>
      </c>
      <c r="C33" s="30">
        <v>12616.191699999999</v>
      </c>
      <c r="D33" s="36">
        <v>20.901</v>
      </c>
      <c r="E33" s="37">
        <v>6.0120000000000005</v>
      </c>
      <c r="F33" s="69">
        <v>29.84</v>
      </c>
      <c r="G33" s="26" t="s">
        <v>9426</v>
      </c>
      <c r="H33" s="18">
        <v>1</v>
      </c>
      <c r="I33" s="30">
        <f t="shared" si="0"/>
        <v>12616.191699999999</v>
      </c>
      <c r="J33" s="25">
        <f t="shared" si="1"/>
        <v>29.84</v>
      </c>
    </row>
    <row r="34" spans="1:10" x14ac:dyDescent="0.35">
      <c r="A34" s="19" t="s">
        <v>216</v>
      </c>
      <c r="B34" s="20" t="s">
        <v>217</v>
      </c>
      <c r="C34" s="31">
        <v>57804.421300000002</v>
      </c>
      <c r="D34" s="38">
        <v>161700</v>
      </c>
      <c r="E34" s="39">
        <v>18100</v>
      </c>
      <c r="F34" s="70">
        <v>26.27</v>
      </c>
      <c r="G34" s="27" t="s">
        <v>9427</v>
      </c>
      <c r="H34" s="20">
        <v>0.73856200000000005</v>
      </c>
      <c r="I34" s="31">
        <f t="shared" ref="I34:I66" si="2">C34*H34</f>
        <v>42692.149004170606</v>
      </c>
      <c r="J34" s="25">
        <f t="shared" si="1"/>
        <v>19.402023740000001</v>
      </c>
    </row>
    <row r="35" spans="1:10" x14ac:dyDescent="0.35">
      <c r="A35" s="17" t="s">
        <v>218</v>
      </c>
      <c r="B35" s="18" t="s">
        <v>219</v>
      </c>
      <c r="C35" s="30">
        <v>36387.7736</v>
      </c>
      <c r="D35" s="36">
        <v>31301.68</v>
      </c>
      <c r="E35" s="37">
        <v>4891.3790000000008</v>
      </c>
      <c r="F35" s="69">
        <v>29.99</v>
      </c>
      <c r="G35" s="26" t="s">
        <v>9426</v>
      </c>
      <c r="H35" s="18">
        <v>1</v>
      </c>
      <c r="I35" s="30">
        <f t="shared" si="2"/>
        <v>36387.7736</v>
      </c>
      <c r="J35" s="25">
        <f t="shared" si="1"/>
        <v>29.99</v>
      </c>
    </row>
    <row r="36" spans="1:10" x14ac:dyDescent="0.35">
      <c r="A36" s="19" t="s">
        <v>220</v>
      </c>
      <c r="B36" s="20" t="s">
        <v>221</v>
      </c>
      <c r="C36" s="31">
        <v>66237.179999999993</v>
      </c>
      <c r="D36" s="38">
        <v>11168.945</v>
      </c>
      <c r="E36" s="39">
        <v>11168.945</v>
      </c>
      <c r="F36" s="70">
        <v>149.96</v>
      </c>
      <c r="G36" s="27" t="s">
        <v>9426</v>
      </c>
      <c r="H36" s="20">
        <v>1</v>
      </c>
      <c r="I36" s="31">
        <f t="shared" si="2"/>
        <v>66237.179999999993</v>
      </c>
      <c r="J36" s="25">
        <f t="shared" si="1"/>
        <v>149.96</v>
      </c>
    </row>
    <row r="37" spans="1:10" x14ac:dyDescent="0.35">
      <c r="A37" s="17" t="s">
        <v>222</v>
      </c>
      <c r="B37" s="18" t="s">
        <v>223</v>
      </c>
      <c r="C37" s="30">
        <v>15795.063399999999</v>
      </c>
      <c r="D37" s="36">
        <v>83729.353000000003</v>
      </c>
      <c r="E37" s="37">
        <v>1729.3530000000028</v>
      </c>
      <c r="F37" s="69">
        <v>94.37</v>
      </c>
      <c r="G37" s="26" t="s">
        <v>9426</v>
      </c>
      <c r="H37" s="18">
        <v>1</v>
      </c>
      <c r="I37" s="30">
        <f t="shared" si="2"/>
        <v>15795.063399999999</v>
      </c>
      <c r="J37" s="25">
        <f t="shared" si="1"/>
        <v>94.37</v>
      </c>
    </row>
    <row r="38" spans="1:10" x14ac:dyDescent="0.35">
      <c r="A38" s="19" t="s">
        <v>2693</v>
      </c>
      <c r="B38" s="20" t="s">
        <v>224</v>
      </c>
      <c r="C38" s="31">
        <v>354191.1814</v>
      </c>
      <c r="D38" s="38">
        <v>645000</v>
      </c>
      <c r="E38" s="39">
        <v>53000</v>
      </c>
      <c r="F38" s="70">
        <v>179.49</v>
      </c>
      <c r="G38" s="27" t="s">
        <v>9426</v>
      </c>
      <c r="H38" s="20">
        <v>1</v>
      </c>
      <c r="I38" s="31">
        <f t="shared" si="2"/>
        <v>354191.1814</v>
      </c>
      <c r="J38" s="25">
        <f t="shared" si="1"/>
        <v>179.49</v>
      </c>
    </row>
    <row r="39" spans="1:10" x14ac:dyDescent="0.35">
      <c r="A39" s="17" t="s">
        <v>225</v>
      </c>
      <c r="B39" s="18" t="s">
        <v>226</v>
      </c>
      <c r="C39" s="30">
        <v>4581.0672000000004</v>
      </c>
      <c r="D39" s="36">
        <v>1250.8</v>
      </c>
      <c r="E39" s="37">
        <v>1250.8</v>
      </c>
      <c r="F39" s="69">
        <v>57.93</v>
      </c>
      <c r="G39" s="26" t="s">
        <v>9426</v>
      </c>
      <c r="H39" s="18">
        <v>1</v>
      </c>
      <c r="I39" s="30">
        <f t="shared" si="2"/>
        <v>4581.0672000000004</v>
      </c>
      <c r="J39" s="25">
        <f t="shared" si="1"/>
        <v>57.93</v>
      </c>
    </row>
    <row r="40" spans="1:10" x14ac:dyDescent="0.35">
      <c r="A40" s="19" t="s">
        <v>227</v>
      </c>
      <c r="B40" s="20" t="s">
        <v>228</v>
      </c>
      <c r="C40" s="31">
        <v>33410.029000000002</v>
      </c>
      <c r="D40" s="38">
        <v>42502.046000000002</v>
      </c>
      <c r="E40" s="39">
        <v>17687.946000000004</v>
      </c>
      <c r="F40" s="70">
        <v>63.33</v>
      </c>
      <c r="G40" s="27" t="s">
        <v>9426</v>
      </c>
      <c r="H40" s="20">
        <v>1</v>
      </c>
      <c r="I40" s="31">
        <f t="shared" si="2"/>
        <v>33410.029000000002</v>
      </c>
      <c r="J40" s="25">
        <f t="shared" si="1"/>
        <v>63.33</v>
      </c>
    </row>
    <row r="41" spans="1:10" x14ac:dyDescent="0.35">
      <c r="A41" s="17" t="s">
        <v>229</v>
      </c>
      <c r="B41" s="18" t="s">
        <v>230</v>
      </c>
      <c r="C41" s="30"/>
      <c r="D41" s="36">
        <v>0</v>
      </c>
      <c r="E41" s="37">
        <v>0</v>
      </c>
      <c r="F41" s="69">
        <v>0</v>
      </c>
      <c r="G41" s="26" t="s">
        <v>9427</v>
      </c>
      <c r="H41" s="18">
        <v>0.73856200000000005</v>
      </c>
      <c r="I41" s="30">
        <f t="shared" si="2"/>
        <v>0</v>
      </c>
      <c r="J41" s="25">
        <f t="shared" si="1"/>
        <v>0</v>
      </c>
    </row>
    <row r="42" spans="1:10" x14ac:dyDescent="0.35">
      <c r="A42" s="19" t="s">
        <v>231</v>
      </c>
      <c r="B42" s="20" t="s">
        <v>232</v>
      </c>
      <c r="C42" s="31">
        <v>152360.008</v>
      </c>
      <c r="D42" s="38">
        <v>251014</v>
      </c>
      <c r="E42" s="39">
        <v>16014</v>
      </c>
      <c r="F42" s="70">
        <v>118</v>
      </c>
      <c r="G42" s="27" t="s">
        <v>9427</v>
      </c>
      <c r="H42" s="20">
        <v>0.73856200000000005</v>
      </c>
      <c r="I42" s="31">
        <f t="shared" si="2"/>
        <v>112527.31222849601</v>
      </c>
      <c r="J42" s="25">
        <f t="shared" si="1"/>
        <v>87.150316000000004</v>
      </c>
    </row>
    <row r="43" spans="1:10" x14ac:dyDescent="0.35">
      <c r="A43" s="17" t="s">
        <v>233</v>
      </c>
      <c r="B43" s="18" t="s">
        <v>234</v>
      </c>
      <c r="C43" s="30"/>
      <c r="D43" s="36">
        <v>3350</v>
      </c>
      <c r="E43" s="37">
        <v>3350</v>
      </c>
      <c r="F43" s="69">
        <v>74.27</v>
      </c>
      <c r="G43" s="26" t="s">
        <v>9427</v>
      </c>
      <c r="H43" s="18">
        <v>0.73856200000000005</v>
      </c>
      <c r="I43" s="30">
        <f t="shared" si="2"/>
        <v>0</v>
      </c>
      <c r="J43" s="25">
        <f t="shared" si="1"/>
        <v>54.852999740000001</v>
      </c>
    </row>
    <row r="44" spans="1:10" x14ac:dyDescent="0.35">
      <c r="A44" s="19" t="s">
        <v>235</v>
      </c>
      <c r="B44" s="20" t="s">
        <v>236</v>
      </c>
      <c r="C44" s="31">
        <v>3273.9495999999999</v>
      </c>
      <c r="D44" s="38">
        <v>1981.075</v>
      </c>
      <c r="E44" s="39">
        <v>1981.075</v>
      </c>
      <c r="F44" s="70">
        <v>11.99</v>
      </c>
      <c r="G44" s="27" t="s">
        <v>9426</v>
      </c>
      <c r="H44" s="20">
        <v>1</v>
      </c>
      <c r="I44" s="31">
        <f t="shared" si="2"/>
        <v>3273.9495999999999</v>
      </c>
      <c r="J44" s="25">
        <f t="shared" si="1"/>
        <v>11.99</v>
      </c>
    </row>
    <row r="45" spans="1:10" x14ac:dyDescent="0.35">
      <c r="A45" s="17" t="s">
        <v>4078</v>
      </c>
      <c r="B45" s="18" t="s">
        <v>237</v>
      </c>
      <c r="C45" s="30">
        <v>6597.2875999999997</v>
      </c>
      <c r="D45" s="36">
        <v>1305.425</v>
      </c>
      <c r="E45" s="37">
        <v>1305.425</v>
      </c>
      <c r="F45" s="69">
        <v>9.66</v>
      </c>
      <c r="G45" s="26" t="s">
        <v>9427</v>
      </c>
      <c r="H45" s="18">
        <v>0.73856200000000005</v>
      </c>
      <c r="I45" s="30">
        <f t="shared" si="2"/>
        <v>4872.5059244311997</v>
      </c>
      <c r="J45" s="25">
        <f t="shared" si="1"/>
        <v>7.1345089200000009</v>
      </c>
    </row>
    <row r="46" spans="1:10" x14ac:dyDescent="0.35">
      <c r="A46" s="19" t="s">
        <v>238</v>
      </c>
      <c r="B46" s="20" t="s">
        <v>239</v>
      </c>
      <c r="C46" s="31"/>
      <c r="D46" s="38">
        <v>0</v>
      </c>
      <c r="E46" s="39">
        <v>0</v>
      </c>
      <c r="F46" s="70">
        <v>0</v>
      </c>
      <c r="G46" s="27" t="s">
        <v>9427</v>
      </c>
      <c r="H46" s="20">
        <v>0.73856200000000005</v>
      </c>
      <c r="I46" s="31">
        <f t="shared" si="2"/>
        <v>0</v>
      </c>
      <c r="J46" s="25">
        <f t="shared" si="1"/>
        <v>0</v>
      </c>
    </row>
    <row r="47" spans="1:10" x14ac:dyDescent="0.35">
      <c r="A47" s="19" t="s">
        <v>4157</v>
      </c>
      <c r="B47" s="18" t="s">
        <v>9442</v>
      </c>
      <c r="C47" s="30">
        <v>45559.03</v>
      </c>
      <c r="D47" s="38">
        <v>94979.5</v>
      </c>
      <c r="E47" s="39">
        <v>4979.5</v>
      </c>
      <c r="F47" s="70">
        <v>61.51</v>
      </c>
      <c r="G47" s="27" t="s">
        <v>9426</v>
      </c>
      <c r="H47" s="20">
        <v>1</v>
      </c>
      <c r="I47" s="31">
        <f t="shared" si="2"/>
        <v>45559.03</v>
      </c>
      <c r="J47" s="25">
        <f t="shared" si="1"/>
        <v>61.51</v>
      </c>
    </row>
    <row r="48" spans="1:10" x14ac:dyDescent="0.35">
      <c r="A48" s="17" t="s">
        <v>240</v>
      </c>
      <c r="B48" s="18" t="s">
        <v>241</v>
      </c>
      <c r="C48" s="30">
        <v>31370.624199999998</v>
      </c>
      <c r="D48" s="36">
        <v>47251.968999999997</v>
      </c>
      <c r="E48" s="37">
        <v>2161.3669999999984</v>
      </c>
      <c r="F48" s="69">
        <v>136.78</v>
      </c>
      <c r="G48" s="26" t="s">
        <v>9427</v>
      </c>
      <c r="H48" s="18">
        <v>0.73856200000000005</v>
      </c>
      <c r="I48" s="30">
        <f t="shared" si="2"/>
        <v>23169.150950400399</v>
      </c>
      <c r="J48" s="25">
        <f t="shared" si="1"/>
        <v>101.02051036</v>
      </c>
    </row>
    <row r="49" spans="1:10" x14ac:dyDescent="0.35">
      <c r="A49" s="19" t="s">
        <v>242</v>
      </c>
      <c r="B49" s="20" t="s">
        <v>243</v>
      </c>
      <c r="C49" s="31">
        <v>94763.199999999997</v>
      </c>
      <c r="D49" s="38">
        <v>62924.334000000003</v>
      </c>
      <c r="E49" s="39">
        <v>33645.033000000003</v>
      </c>
      <c r="F49" s="70">
        <v>61.32</v>
      </c>
      <c r="G49" s="27" t="s">
        <v>9427</v>
      </c>
      <c r="H49" s="20">
        <v>0.73856200000000005</v>
      </c>
      <c r="I49" s="31">
        <f t="shared" si="2"/>
        <v>69988.498518399996</v>
      </c>
      <c r="J49" s="25">
        <f t="shared" si="1"/>
        <v>45.288621840000005</v>
      </c>
    </row>
    <row r="50" spans="1:10" x14ac:dyDescent="0.35">
      <c r="A50" s="17" t="s">
        <v>7339</v>
      </c>
      <c r="B50" s="18" t="s">
        <v>244</v>
      </c>
      <c r="C50" s="30">
        <v>43368.975100000003</v>
      </c>
      <c r="D50" s="36">
        <v>53475</v>
      </c>
      <c r="E50" s="37">
        <v>27278</v>
      </c>
      <c r="F50" s="69">
        <v>117.53</v>
      </c>
      <c r="G50" s="26" t="s">
        <v>9427</v>
      </c>
      <c r="H50" s="18">
        <v>0.73856200000000005</v>
      </c>
      <c r="I50" s="30">
        <f t="shared" si="2"/>
        <v>32030.676987806204</v>
      </c>
      <c r="J50" s="25">
        <f t="shared" si="1"/>
        <v>86.803191860000013</v>
      </c>
    </row>
    <row r="51" spans="1:10" x14ac:dyDescent="0.35">
      <c r="A51" s="19" t="s">
        <v>4232</v>
      </c>
      <c r="B51" s="20" t="s">
        <v>245</v>
      </c>
      <c r="C51" s="31">
        <v>160219.29999999999</v>
      </c>
      <c r="D51" s="38">
        <v>117808</v>
      </c>
      <c r="E51" s="39">
        <v>79220</v>
      </c>
      <c r="F51" s="70">
        <v>102.99</v>
      </c>
      <c r="G51" s="27" t="s">
        <v>9427</v>
      </c>
      <c r="H51" s="20">
        <v>0.73856200000000005</v>
      </c>
      <c r="I51" s="31">
        <f t="shared" si="2"/>
        <v>118331.8866466</v>
      </c>
      <c r="J51" s="25">
        <f t="shared" si="1"/>
        <v>76.064500379999998</v>
      </c>
    </row>
    <row r="52" spans="1:10" x14ac:dyDescent="0.35">
      <c r="A52" s="17" t="s">
        <v>246</v>
      </c>
      <c r="B52" s="18" t="s">
        <v>247</v>
      </c>
      <c r="C52" s="30">
        <v>227288528.09999999</v>
      </c>
      <c r="D52" s="36">
        <v>166908.53399999999</v>
      </c>
      <c r="E52" s="37">
        <v>13460.533999999985</v>
      </c>
      <c r="F52" s="69">
        <v>2420</v>
      </c>
      <c r="G52" s="26" t="s">
        <v>9437</v>
      </c>
      <c r="H52" s="18">
        <v>2.0599999999999999E-4</v>
      </c>
      <c r="I52" s="30">
        <f t="shared" si="2"/>
        <v>46821.436788599996</v>
      </c>
      <c r="J52" s="25">
        <f t="shared" si="1"/>
        <v>0.49851999999999996</v>
      </c>
    </row>
    <row r="53" spans="1:10" x14ac:dyDescent="0.35">
      <c r="A53" s="19" t="s">
        <v>248</v>
      </c>
      <c r="B53" s="20" t="s">
        <v>249</v>
      </c>
      <c r="C53" s="31">
        <v>34201.912499999999</v>
      </c>
      <c r="D53" s="38">
        <v>23735.997000000003</v>
      </c>
      <c r="E53" s="39">
        <v>14925.227000000003</v>
      </c>
      <c r="F53" s="70">
        <v>51.75</v>
      </c>
      <c r="G53" s="27" t="s">
        <v>9427</v>
      </c>
      <c r="H53" s="20">
        <v>0.73856200000000005</v>
      </c>
      <c r="I53" s="31">
        <f t="shared" si="2"/>
        <v>25260.232899825001</v>
      </c>
      <c r="J53" s="25">
        <f t="shared" si="1"/>
        <v>38.220583500000004</v>
      </c>
    </row>
    <row r="54" spans="1:10" x14ac:dyDescent="0.35">
      <c r="A54" s="17" t="s">
        <v>250</v>
      </c>
      <c r="B54" s="18" t="s">
        <v>251</v>
      </c>
      <c r="C54" s="30">
        <v>198456</v>
      </c>
      <c r="D54" s="36">
        <v>68508.601999999999</v>
      </c>
      <c r="E54" s="37">
        <v>14408</v>
      </c>
      <c r="F54" s="69">
        <v>52.96</v>
      </c>
      <c r="G54" s="26" t="s">
        <v>9427</v>
      </c>
      <c r="H54" s="18">
        <v>0.73856200000000005</v>
      </c>
      <c r="I54" s="30">
        <f t="shared" si="2"/>
        <v>146572.060272</v>
      </c>
      <c r="J54" s="25">
        <f t="shared" si="1"/>
        <v>39.114243520000002</v>
      </c>
    </row>
    <row r="55" spans="1:10" x14ac:dyDescent="0.35">
      <c r="A55" s="19" t="s">
        <v>252</v>
      </c>
      <c r="B55" s="20" t="s">
        <v>253</v>
      </c>
      <c r="C55" s="31">
        <v>138323.41649999999</v>
      </c>
      <c r="D55" s="38">
        <v>132889.45500000002</v>
      </c>
      <c r="E55" s="39">
        <v>57089.65800000001</v>
      </c>
      <c r="F55" s="70">
        <v>5.03</v>
      </c>
      <c r="G55" s="27" t="s">
        <v>9428</v>
      </c>
      <c r="H55" s="20">
        <v>1.073231</v>
      </c>
      <c r="I55" s="31">
        <f t="shared" si="2"/>
        <v>148452.97861371149</v>
      </c>
      <c r="J55" s="25">
        <f t="shared" si="1"/>
        <v>5.3983519300000005</v>
      </c>
    </row>
    <row r="56" spans="1:10" x14ac:dyDescent="0.35">
      <c r="A56" s="17" t="s">
        <v>254</v>
      </c>
      <c r="B56" s="18" t="s">
        <v>255</v>
      </c>
      <c r="C56" s="30">
        <v>2286.3132000000001</v>
      </c>
      <c r="D56" s="36">
        <v>3175.7</v>
      </c>
      <c r="E56" s="37">
        <v>30.699999999999818</v>
      </c>
      <c r="F56" s="69">
        <v>8.5399999999999991</v>
      </c>
      <c r="G56" s="26" t="s">
        <v>9427</v>
      </c>
      <c r="H56" s="18">
        <v>0.73856200000000005</v>
      </c>
      <c r="I56" s="30">
        <f t="shared" si="2"/>
        <v>1688.5840496184001</v>
      </c>
      <c r="J56" s="25">
        <f t="shared" si="1"/>
        <v>6.3073194799999994</v>
      </c>
    </row>
    <row r="57" spans="1:10" x14ac:dyDescent="0.35">
      <c r="A57" s="19" t="s">
        <v>256</v>
      </c>
      <c r="B57" s="20" t="s">
        <v>257</v>
      </c>
      <c r="C57" s="31">
        <v>99759.066500000001</v>
      </c>
      <c r="D57" s="38">
        <v>0</v>
      </c>
      <c r="E57" s="39">
        <v>0</v>
      </c>
      <c r="F57" s="70">
        <v>11.87</v>
      </c>
      <c r="G57" s="27" t="s">
        <v>9427</v>
      </c>
      <c r="H57" s="20">
        <v>0.73856200000000005</v>
      </c>
      <c r="I57" s="31">
        <f t="shared" si="2"/>
        <v>73678.255672373009</v>
      </c>
      <c r="J57" s="25">
        <f t="shared" si="1"/>
        <v>8.7667309400000004</v>
      </c>
    </row>
    <row r="58" spans="1:10" x14ac:dyDescent="0.35">
      <c r="A58" s="17" t="s">
        <v>258</v>
      </c>
      <c r="B58" s="18" t="s">
        <v>259</v>
      </c>
      <c r="C58" s="30">
        <v>4077.6277</v>
      </c>
      <c r="D58" s="36">
        <v>962.52</v>
      </c>
      <c r="E58" s="37">
        <v>962.45299999999997</v>
      </c>
      <c r="F58" s="69">
        <v>23.9</v>
      </c>
      <c r="G58" s="26" t="s">
        <v>9427</v>
      </c>
      <c r="H58" s="18">
        <v>0.73856200000000005</v>
      </c>
      <c r="I58" s="30">
        <f t="shared" si="2"/>
        <v>3011.5808693674003</v>
      </c>
      <c r="J58" s="25">
        <f t="shared" si="1"/>
        <v>17.651631800000001</v>
      </c>
    </row>
    <row r="59" spans="1:10" x14ac:dyDescent="0.35">
      <c r="A59" s="19" t="s">
        <v>260</v>
      </c>
      <c r="B59" s="20" t="s">
        <v>261</v>
      </c>
      <c r="C59" s="31">
        <v>58304.8534</v>
      </c>
      <c r="D59" s="38">
        <v>219609.973</v>
      </c>
      <c r="E59" s="39">
        <v>40182.972999999998</v>
      </c>
      <c r="F59" s="70">
        <v>13.286</v>
      </c>
      <c r="G59" s="27" t="s">
        <v>9428</v>
      </c>
      <c r="H59" s="20">
        <v>1.073231</v>
      </c>
      <c r="I59" s="31">
        <f t="shared" si="2"/>
        <v>62574.576119335405</v>
      </c>
      <c r="J59" s="25">
        <f t="shared" si="1"/>
        <v>14.258947066000001</v>
      </c>
    </row>
    <row r="60" spans="1:10" x14ac:dyDescent="0.35">
      <c r="A60" s="17" t="s">
        <v>262</v>
      </c>
      <c r="B60" s="18" t="s">
        <v>263</v>
      </c>
      <c r="C60" s="30">
        <v>82329.849100000007</v>
      </c>
      <c r="D60" s="36">
        <v>12000</v>
      </c>
      <c r="E60" s="37">
        <v>12000</v>
      </c>
      <c r="F60" s="69">
        <v>24.12</v>
      </c>
      <c r="G60" s="26" t="s">
        <v>9426</v>
      </c>
      <c r="H60" s="18">
        <v>1</v>
      </c>
      <c r="I60" s="30">
        <f t="shared" si="2"/>
        <v>82329.849100000007</v>
      </c>
      <c r="J60" s="25">
        <f t="shared" si="1"/>
        <v>24.12</v>
      </c>
    </row>
    <row r="61" spans="1:10" x14ac:dyDescent="0.35">
      <c r="A61" s="19" t="s">
        <v>7433</v>
      </c>
      <c r="B61" s="20" t="s">
        <v>264</v>
      </c>
      <c r="C61" s="31">
        <v>76104.4476</v>
      </c>
      <c r="D61" s="38">
        <v>115741.443</v>
      </c>
      <c r="E61" s="39">
        <v>5450.4429999999993</v>
      </c>
      <c r="F61" s="70">
        <v>129.52000000000001</v>
      </c>
      <c r="G61" s="27" t="s">
        <v>9426</v>
      </c>
      <c r="H61" s="20">
        <v>1</v>
      </c>
      <c r="I61" s="31">
        <f t="shared" si="2"/>
        <v>76104.4476</v>
      </c>
      <c r="J61" s="25">
        <f t="shared" si="1"/>
        <v>129.52000000000001</v>
      </c>
    </row>
    <row r="62" spans="1:10" x14ac:dyDescent="0.35">
      <c r="A62" s="17" t="s">
        <v>265</v>
      </c>
      <c r="B62" s="18" t="s">
        <v>266</v>
      </c>
      <c r="C62" s="30">
        <v>16669.405299999999</v>
      </c>
      <c r="D62" s="36">
        <v>101720.985</v>
      </c>
      <c r="E62" s="37">
        <v>702.98500000000058</v>
      </c>
      <c r="F62" s="69">
        <v>33.83</v>
      </c>
      <c r="G62" s="26" t="s">
        <v>9426</v>
      </c>
      <c r="H62" s="18">
        <v>1</v>
      </c>
      <c r="I62" s="30">
        <f t="shared" si="2"/>
        <v>16669.405299999999</v>
      </c>
      <c r="J62" s="25">
        <f t="shared" si="1"/>
        <v>33.83</v>
      </c>
    </row>
    <row r="63" spans="1:10" x14ac:dyDescent="0.35">
      <c r="A63" s="19" t="s">
        <v>267</v>
      </c>
      <c r="B63" s="20" t="s">
        <v>268</v>
      </c>
      <c r="C63" s="31">
        <v>97317.096799999999</v>
      </c>
      <c r="D63" s="38">
        <v>254550</v>
      </c>
      <c r="E63" s="39">
        <v>11500</v>
      </c>
      <c r="F63" s="70">
        <v>351.8</v>
      </c>
      <c r="G63" s="27" t="s">
        <v>9426</v>
      </c>
      <c r="H63" s="20">
        <v>1</v>
      </c>
      <c r="I63" s="31">
        <f t="shared" si="2"/>
        <v>97317.096799999999</v>
      </c>
      <c r="J63" s="25">
        <f t="shared" si="1"/>
        <v>351.8</v>
      </c>
    </row>
    <row r="64" spans="1:10" x14ac:dyDescent="0.35">
      <c r="A64" s="17" t="s">
        <v>269</v>
      </c>
      <c r="B64" s="18" t="s">
        <v>270</v>
      </c>
      <c r="C64" s="30">
        <v>10999.0797</v>
      </c>
      <c r="D64" s="36">
        <v>2356.1949999999997</v>
      </c>
      <c r="E64" s="37">
        <v>2356.1949999999997</v>
      </c>
      <c r="F64" s="69">
        <v>6.7</v>
      </c>
      <c r="G64" s="26" t="s">
        <v>9426</v>
      </c>
      <c r="H64" s="18">
        <v>1</v>
      </c>
      <c r="I64" s="30">
        <f t="shared" si="2"/>
        <v>10999.0797</v>
      </c>
      <c r="J64" s="25">
        <f t="shared" si="1"/>
        <v>6.7</v>
      </c>
    </row>
    <row r="65" spans="1:10" x14ac:dyDescent="0.35">
      <c r="A65" s="19" t="s">
        <v>271</v>
      </c>
      <c r="B65" s="20" t="s">
        <v>272</v>
      </c>
      <c r="C65" s="31">
        <v>474820.6</v>
      </c>
      <c r="D65" s="38">
        <v>825000</v>
      </c>
      <c r="E65" s="39">
        <v>105000</v>
      </c>
      <c r="F65" s="70">
        <v>110.3</v>
      </c>
      <c r="G65" s="27" t="s">
        <v>9426</v>
      </c>
      <c r="H65" s="20">
        <v>1</v>
      </c>
      <c r="I65" s="31">
        <f t="shared" si="2"/>
        <v>474820.6</v>
      </c>
      <c r="J65" s="25">
        <f t="shared" si="1"/>
        <v>110.3</v>
      </c>
    </row>
    <row r="66" spans="1:10" x14ac:dyDescent="0.35">
      <c r="A66" s="17" t="s">
        <v>273</v>
      </c>
      <c r="B66" s="18" t="s">
        <v>274</v>
      </c>
      <c r="C66" s="30">
        <v>26344.941299999999</v>
      </c>
      <c r="D66" s="36">
        <v>0</v>
      </c>
      <c r="E66" s="37">
        <v>0</v>
      </c>
      <c r="F66" s="69">
        <v>802.07</v>
      </c>
      <c r="G66" s="26" t="s">
        <v>9427</v>
      </c>
      <c r="H66" s="18">
        <v>0.73856200000000005</v>
      </c>
      <c r="I66" s="30">
        <f t="shared" si="2"/>
        <v>19457.372536410599</v>
      </c>
      <c r="J66" s="25">
        <f t="shared" si="1"/>
        <v>592.37842334000004</v>
      </c>
    </row>
    <row r="67" spans="1:10" x14ac:dyDescent="0.35">
      <c r="A67" s="19" t="s">
        <v>275</v>
      </c>
      <c r="B67" s="20" t="s">
        <v>276</v>
      </c>
      <c r="C67" s="31">
        <v>46215.171300000002</v>
      </c>
      <c r="D67" s="38">
        <v>49240.65</v>
      </c>
      <c r="E67" s="39">
        <v>17410.25</v>
      </c>
      <c r="F67" s="70">
        <v>41.94</v>
      </c>
      <c r="G67" s="27" t="s">
        <v>9426</v>
      </c>
      <c r="H67" s="20">
        <v>1</v>
      </c>
      <c r="I67" s="31">
        <f t="shared" ref="I67:I98" si="3">C67*H67</f>
        <v>46215.171300000002</v>
      </c>
      <c r="J67" s="25">
        <f t="shared" si="1"/>
        <v>41.94</v>
      </c>
    </row>
    <row r="68" spans="1:10" x14ac:dyDescent="0.35">
      <c r="A68" s="17" t="s">
        <v>277</v>
      </c>
      <c r="B68" s="18" t="s">
        <v>278</v>
      </c>
      <c r="C68" s="30">
        <v>58395.595999999998</v>
      </c>
      <c r="D68" s="36">
        <v>116697</v>
      </c>
      <c r="E68" s="37">
        <v>8927</v>
      </c>
      <c r="F68" s="69">
        <v>54.18</v>
      </c>
      <c r="G68" s="26" t="s">
        <v>9427</v>
      </c>
      <c r="H68" s="18">
        <v>0.73856200000000005</v>
      </c>
      <c r="I68" s="30">
        <f t="shared" si="3"/>
        <v>43128.768172952005</v>
      </c>
      <c r="J68" s="25">
        <f t="shared" ref="J68:J131" si="4">F68*H68</f>
        <v>40.015289160000002</v>
      </c>
    </row>
    <row r="69" spans="1:10" x14ac:dyDescent="0.35">
      <c r="A69" s="19" t="s">
        <v>1239</v>
      </c>
      <c r="B69" s="20" t="s">
        <v>279</v>
      </c>
      <c r="C69" s="31">
        <v>24980.618200000001</v>
      </c>
      <c r="D69" s="38">
        <v>0.13400000000000001</v>
      </c>
      <c r="E69" s="39">
        <v>0.05</v>
      </c>
      <c r="F69" s="70">
        <v>184.57</v>
      </c>
      <c r="G69" s="27" t="s">
        <v>9427</v>
      </c>
      <c r="H69" s="20">
        <v>0.73856200000000005</v>
      </c>
      <c r="I69" s="31">
        <f t="shared" si="3"/>
        <v>18449.735339028401</v>
      </c>
      <c r="J69" s="25">
        <f t="shared" si="4"/>
        <v>136.31638834</v>
      </c>
    </row>
    <row r="70" spans="1:10" x14ac:dyDescent="0.35">
      <c r="A70" s="17" t="s">
        <v>280</v>
      </c>
      <c r="B70" s="18" t="s">
        <v>281</v>
      </c>
      <c r="C70" s="30">
        <v>2542.8148999999999</v>
      </c>
      <c r="D70" s="36">
        <v>0</v>
      </c>
      <c r="E70" s="37">
        <v>0</v>
      </c>
      <c r="F70" s="69">
        <v>15.83</v>
      </c>
      <c r="G70" s="26" t="s">
        <v>9427</v>
      </c>
      <c r="H70" s="18">
        <v>0.73856200000000005</v>
      </c>
      <c r="I70" s="30">
        <f t="shared" si="3"/>
        <v>1878.0264581737999</v>
      </c>
      <c r="J70" s="25">
        <f t="shared" si="4"/>
        <v>11.69143646</v>
      </c>
    </row>
    <row r="71" spans="1:10" x14ac:dyDescent="0.35">
      <c r="A71" s="19" t="s">
        <v>282</v>
      </c>
      <c r="B71" s="20" t="s">
        <v>283</v>
      </c>
      <c r="C71" s="31">
        <v>14031.5566</v>
      </c>
      <c r="D71" s="38">
        <v>50343.317999999999</v>
      </c>
      <c r="E71" s="39">
        <v>3498.0169999999998</v>
      </c>
      <c r="F71" s="70">
        <v>12.61</v>
      </c>
      <c r="G71" s="27" t="s">
        <v>9428</v>
      </c>
      <c r="H71" s="20">
        <v>1.073231</v>
      </c>
      <c r="I71" s="31">
        <f t="shared" si="3"/>
        <v>15059.101521374601</v>
      </c>
      <c r="J71" s="25">
        <f t="shared" si="4"/>
        <v>13.53344291</v>
      </c>
    </row>
    <row r="72" spans="1:10" x14ac:dyDescent="0.35">
      <c r="A72" s="17" t="s">
        <v>284</v>
      </c>
      <c r="B72" s="18" t="s">
        <v>285</v>
      </c>
      <c r="C72" s="30">
        <v>107969.7096</v>
      </c>
      <c r="D72" s="36">
        <v>369137</v>
      </c>
      <c r="E72" s="37">
        <v>27037</v>
      </c>
      <c r="F72" s="69">
        <v>552.4</v>
      </c>
      <c r="G72" s="26" t="s">
        <v>9426</v>
      </c>
      <c r="H72" s="18">
        <v>1</v>
      </c>
      <c r="I72" s="30">
        <f t="shared" si="3"/>
        <v>107969.7096</v>
      </c>
      <c r="J72" s="25">
        <f t="shared" si="4"/>
        <v>552.4</v>
      </c>
    </row>
    <row r="73" spans="1:10" x14ac:dyDescent="0.35">
      <c r="A73" s="19" t="s">
        <v>286</v>
      </c>
      <c r="B73" s="20" t="s">
        <v>287</v>
      </c>
      <c r="C73" s="31">
        <v>42260.7</v>
      </c>
      <c r="D73" s="38">
        <v>3904.3760000000002</v>
      </c>
      <c r="E73" s="39">
        <v>3727.0340000000001</v>
      </c>
      <c r="F73" s="70">
        <v>39.35</v>
      </c>
      <c r="G73" s="27" t="s">
        <v>9426</v>
      </c>
      <c r="H73" s="20">
        <v>1</v>
      </c>
      <c r="I73" s="31">
        <f t="shared" si="3"/>
        <v>42260.7</v>
      </c>
      <c r="J73" s="25">
        <f t="shared" si="4"/>
        <v>39.35</v>
      </c>
    </row>
    <row r="74" spans="1:10" x14ac:dyDescent="0.35">
      <c r="A74" s="17" t="s">
        <v>288</v>
      </c>
      <c r="B74" s="18" t="s">
        <v>289</v>
      </c>
      <c r="C74" s="30"/>
      <c r="D74" s="36">
        <v>0</v>
      </c>
      <c r="E74" s="37">
        <v>0</v>
      </c>
      <c r="F74" s="69">
        <v>0</v>
      </c>
      <c r="G74" s="26" t="s">
        <v>9427</v>
      </c>
      <c r="H74" s="18">
        <v>0.73856200000000005</v>
      </c>
      <c r="I74" s="30">
        <f t="shared" si="3"/>
        <v>0</v>
      </c>
      <c r="J74" s="25">
        <f t="shared" si="4"/>
        <v>0</v>
      </c>
    </row>
    <row r="75" spans="1:10" x14ac:dyDescent="0.35">
      <c r="A75" s="19" t="s">
        <v>290</v>
      </c>
      <c r="B75" s="20" t="s">
        <v>291</v>
      </c>
      <c r="C75" s="31">
        <v>50727.002899999999</v>
      </c>
      <c r="D75" s="38">
        <v>50912.534999999996</v>
      </c>
      <c r="E75" s="39">
        <v>2666.9329999999973</v>
      </c>
      <c r="F75" s="70">
        <v>141.82</v>
      </c>
      <c r="G75" s="27" t="s">
        <v>9426</v>
      </c>
      <c r="H75" s="20">
        <v>1</v>
      </c>
      <c r="I75" s="31">
        <f t="shared" si="3"/>
        <v>50727.002899999999</v>
      </c>
      <c r="J75" s="25">
        <f t="shared" si="4"/>
        <v>141.82</v>
      </c>
    </row>
    <row r="76" spans="1:10" x14ac:dyDescent="0.35">
      <c r="A76" s="17" t="s">
        <v>292</v>
      </c>
      <c r="B76" s="18" t="s">
        <v>293</v>
      </c>
      <c r="C76" s="30">
        <v>39181.890399999997</v>
      </c>
      <c r="D76" s="36">
        <v>14930</v>
      </c>
      <c r="E76" s="37">
        <v>14930</v>
      </c>
      <c r="F76" s="69">
        <v>65.95</v>
      </c>
      <c r="G76" s="26" t="s">
        <v>9427</v>
      </c>
      <c r="H76" s="18">
        <v>0.73856200000000005</v>
      </c>
      <c r="I76" s="30">
        <f t="shared" si="3"/>
        <v>28938.255337604798</v>
      </c>
      <c r="J76" s="25">
        <f t="shared" si="4"/>
        <v>48.708163900000002</v>
      </c>
    </row>
    <row r="77" spans="1:10" x14ac:dyDescent="0.35">
      <c r="A77" s="19" t="s">
        <v>294</v>
      </c>
      <c r="B77" s="20" t="s">
        <v>295</v>
      </c>
      <c r="C77" s="31"/>
      <c r="D77" s="38">
        <v>0</v>
      </c>
      <c r="E77" s="39">
        <v>0</v>
      </c>
      <c r="F77" s="70">
        <v>0</v>
      </c>
      <c r="G77" s="27" t="s">
        <v>9429</v>
      </c>
      <c r="H77" s="20">
        <v>5.1332000000000003E-2</v>
      </c>
      <c r="I77" s="31">
        <f t="shared" si="3"/>
        <v>0</v>
      </c>
      <c r="J77" s="25">
        <f t="shared" si="4"/>
        <v>0</v>
      </c>
    </row>
    <row r="78" spans="1:10" x14ac:dyDescent="0.35">
      <c r="A78" s="17" t="s">
        <v>296</v>
      </c>
      <c r="B78" s="18" t="s">
        <v>297</v>
      </c>
      <c r="C78" s="30"/>
      <c r="D78" s="36">
        <v>0</v>
      </c>
      <c r="E78" s="37">
        <v>0</v>
      </c>
      <c r="F78" s="69">
        <v>0</v>
      </c>
      <c r="G78" s="26" t="s">
        <v>9429</v>
      </c>
      <c r="H78" s="18">
        <v>5.1332000000000003E-2</v>
      </c>
      <c r="I78" s="30">
        <f t="shared" si="3"/>
        <v>0</v>
      </c>
      <c r="J78" s="25">
        <f t="shared" si="4"/>
        <v>0</v>
      </c>
    </row>
    <row r="79" spans="1:10" x14ac:dyDescent="0.35">
      <c r="A79" s="19" t="s">
        <v>298</v>
      </c>
      <c r="B79" s="20" t="s">
        <v>299</v>
      </c>
      <c r="C79" s="31">
        <v>39278.335599999999</v>
      </c>
      <c r="D79" s="38">
        <v>35.311999999999998</v>
      </c>
      <c r="E79" s="39">
        <v>28.450999999999997</v>
      </c>
      <c r="F79" s="70">
        <v>194.91</v>
      </c>
      <c r="G79" s="27" t="s">
        <v>9427</v>
      </c>
      <c r="H79" s="20">
        <v>0.73856200000000005</v>
      </c>
      <c r="I79" s="31">
        <f t="shared" si="3"/>
        <v>29009.4860974072</v>
      </c>
      <c r="J79" s="25">
        <f t="shared" si="4"/>
        <v>143.95311942000001</v>
      </c>
    </row>
    <row r="80" spans="1:10" x14ac:dyDescent="0.35">
      <c r="A80" s="17" t="s">
        <v>300</v>
      </c>
      <c r="B80" s="18" t="s">
        <v>301</v>
      </c>
      <c r="C80" s="30"/>
      <c r="D80" s="36">
        <v>0</v>
      </c>
      <c r="E80" s="37">
        <v>0</v>
      </c>
      <c r="F80" s="69">
        <v>0</v>
      </c>
      <c r="G80" s="26" t="s">
        <v>9427</v>
      </c>
      <c r="H80" s="18">
        <v>0.73856200000000005</v>
      </c>
      <c r="I80" s="30">
        <f t="shared" si="3"/>
        <v>0</v>
      </c>
      <c r="J80" s="25">
        <f t="shared" si="4"/>
        <v>0</v>
      </c>
    </row>
    <row r="81" spans="1:10" x14ac:dyDescent="0.35">
      <c r="A81" s="19" t="s">
        <v>302</v>
      </c>
      <c r="B81" s="20" t="s">
        <v>303</v>
      </c>
      <c r="C81" s="31"/>
      <c r="D81" s="38">
        <v>0</v>
      </c>
      <c r="E81" s="39">
        <v>0</v>
      </c>
      <c r="F81" s="70">
        <v>0</v>
      </c>
      <c r="G81" s="27" t="s">
        <v>9427</v>
      </c>
      <c r="H81" s="20">
        <v>0.73856200000000005</v>
      </c>
      <c r="I81" s="31">
        <f t="shared" si="3"/>
        <v>0</v>
      </c>
      <c r="J81" s="25">
        <f t="shared" si="4"/>
        <v>0</v>
      </c>
    </row>
    <row r="82" spans="1:10" x14ac:dyDescent="0.35">
      <c r="A82" s="17" t="s">
        <v>304</v>
      </c>
      <c r="B82" s="18" t="s">
        <v>305</v>
      </c>
      <c r="C82" s="30"/>
      <c r="D82" s="36">
        <v>0</v>
      </c>
      <c r="E82" s="37">
        <v>0</v>
      </c>
      <c r="F82" s="69">
        <v>0</v>
      </c>
      <c r="G82" s="26" t="s">
        <v>9427</v>
      </c>
      <c r="H82" s="18">
        <v>0.73856200000000005</v>
      </c>
      <c r="I82" s="30">
        <f t="shared" si="3"/>
        <v>0</v>
      </c>
      <c r="J82" s="25">
        <f t="shared" si="4"/>
        <v>0</v>
      </c>
    </row>
    <row r="83" spans="1:10" x14ac:dyDescent="0.35">
      <c r="A83" s="19" t="s">
        <v>306</v>
      </c>
      <c r="B83" s="20" t="s">
        <v>307</v>
      </c>
      <c r="C83" s="31">
        <v>9940790.7850000001</v>
      </c>
      <c r="D83" s="38">
        <v>4731.1720000000005</v>
      </c>
      <c r="E83" s="39">
        <v>2263.6920000000005</v>
      </c>
      <c r="F83" s="70">
        <v>4144</v>
      </c>
      <c r="G83" s="27" t="s">
        <v>9431</v>
      </c>
      <c r="H83" s="20">
        <v>7.633E-3</v>
      </c>
      <c r="I83" s="31">
        <f t="shared" si="3"/>
        <v>75878.056061905008</v>
      </c>
      <c r="J83" s="25">
        <f t="shared" si="4"/>
        <v>31.631152</v>
      </c>
    </row>
    <row r="84" spans="1:10" x14ac:dyDescent="0.35">
      <c r="A84" s="17" t="s">
        <v>9445</v>
      </c>
      <c r="B84" s="18" t="s">
        <v>308</v>
      </c>
      <c r="C84" s="30"/>
      <c r="D84" s="36">
        <v>0</v>
      </c>
      <c r="E84" s="37">
        <v>0</v>
      </c>
      <c r="F84" s="69">
        <v>0</v>
      </c>
      <c r="G84" s="26" t="s">
        <v>9426</v>
      </c>
      <c r="H84" s="18">
        <v>1</v>
      </c>
      <c r="I84" s="30">
        <f t="shared" si="3"/>
        <v>0</v>
      </c>
      <c r="J84" s="25">
        <f t="shared" si="4"/>
        <v>0</v>
      </c>
    </row>
    <row r="85" spans="1:10" x14ac:dyDescent="0.35">
      <c r="A85" s="19" t="s">
        <v>309</v>
      </c>
      <c r="B85" s="20" t="s">
        <v>310</v>
      </c>
      <c r="C85" s="31">
        <v>10684.595300000001</v>
      </c>
      <c r="D85" s="38">
        <v>1735.962</v>
      </c>
      <c r="E85" s="39">
        <v>1733.232</v>
      </c>
      <c r="F85" s="70">
        <v>29.59</v>
      </c>
      <c r="G85" s="27" t="s">
        <v>9427</v>
      </c>
      <c r="H85" s="20">
        <v>0.73856200000000005</v>
      </c>
      <c r="I85" s="31">
        <f t="shared" si="3"/>
        <v>7891.2360739586011</v>
      </c>
      <c r="J85" s="25">
        <f t="shared" si="4"/>
        <v>21.854049580000002</v>
      </c>
    </row>
    <row r="86" spans="1:10" x14ac:dyDescent="0.35">
      <c r="A86" s="17" t="s">
        <v>7900</v>
      </c>
      <c r="B86" s="18" t="s">
        <v>311</v>
      </c>
      <c r="C86" s="30">
        <v>73340.083799999993</v>
      </c>
      <c r="D86" s="36">
        <v>18000</v>
      </c>
      <c r="E86" s="37">
        <v>18000</v>
      </c>
      <c r="F86" s="69">
        <v>18.079999999999998</v>
      </c>
      <c r="G86" s="26" t="s">
        <v>9426</v>
      </c>
      <c r="H86" s="18">
        <v>1</v>
      </c>
      <c r="I86" s="30">
        <f t="shared" si="3"/>
        <v>73340.083799999993</v>
      </c>
      <c r="J86" s="25">
        <f t="shared" si="4"/>
        <v>18.079999999999998</v>
      </c>
    </row>
    <row r="87" spans="1:10" x14ac:dyDescent="0.35">
      <c r="A87" s="19" t="s">
        <v>312</v>
      </c>
      <c r="B87" s="20" t="s">
        <v>313</v>
      </c>
      <c r="C87" s="31"/>
      <c r="D87" s="38">
        <v>0</v>
      </c>
      <c r="E87" s="39">
        <v>0</v>
      </c>
      <c r="F87" s="70">
        <v>0</v>
      </c>
      <c r="G87" s="27" t="s">
        <v>9432</v>
      </c>
      <c r="H87" s="20">
        <v>7.9199999999999995E-4</v>
      </c>
      <c r="I87" s="31">
        <f t="shared" si="3"/>
        <v>0</v>
      </c>
      <c r="J87" s="25">
        <f t="shared" si="4"/>
        <v>0</v>
      </c>
    </row>
    <row r="88" spans="1:10" x14ac:dyDescent="0.35">
      <c r="A88" s="17" t="s">
        <v>314</v>
      </c>
      <c r="B88" s="18" t="s">
        <v>315</v>
      </c>
      <c r="C88" s="30"/>
      <c r="D88" s="36">
        <v>0</v>
      </c>
      <c r="E88" s="37">
        <v>0</v>
      </c>
      <c r="F88" s="69">
        <v>0</v>
      </c>
      <c r="G88" s="26" t="s">
        <v>9426</v>
      </c>
      <c r="H88" s="18">
        <v>1</v>
      </c>
      <c r="I88" s="30">
        <f t="shared" si="3"/>
        <v>0</v>
      </c>
      <c r="J88" s="25">
        <f t="shared" si="4"/>
        <v>0</v>
      </c>
    </row>
    <row r="89" spans="1:10" x14ac:dyDescent="0.35">
      <c r="A89" s="19" t="s">
        <v>316</v>
      </c>
      <c r="B89" s="20" t="s">
        <v>317</v>
      </c>
      <c r="C89" s="31">
        <v>68836.75</v>
      </c>
      <c r="D89" s="38">
        <v>1987.3879999999999</v>
      </c>
      <c r="E89" s="39">
        <v>240.12799999999993</v>
      </c>
      <c r="F89" s="70">
        <v>24.15</v>
      </c>
      <c r="G89" s="27" t="s">
        <v>9427</v>
      </c>
      <c r="H89" s="20">
        <v>0.73856200000000005</v>
      </c>
      <c r="I89" s="31">
        <f t="shared" si="3"/>
        <v>50840.207753500006</v>
      </c>
      <c r="J89" s="25">
        <f t="shared" si="4"/>
        <v>17.836272300000001</v>
      </c>
    </row>
    <row r="90" spans="1:10" x14ac:dyDescent="0.35">
      <c r="A90" s="17" t="s">
        <v>318</v>
      </c>
      <c r="B90" s="18" t="s">
        <v>319</v>
      </c>
      <c r="C90" s="30">
        <v>22880.31</v>
      </c>
      <c r="D90" s="36">
        <v>45410</v>
      </c>
      <c r="E90" s="37">
        <v>3360</v>
      </c>
      <c r="F90" s="69">
        <v>27.07</v>
      </c>
      <c r="G90" s="26" t="s">
        <v>9426</v>
      </c>
      <c r="H90" s="18">
        <v>1</v>
      </c>
      <c r="I90" s="30">
        <f t="shared" si="3"/>
        <v>22880.31</v>
      </c>
      <c r="J90" s="25">
        <f t="shared" si="4"/>
        <v>27.07</v>
      </c>
    </row>
    <row r="91" spans="1:10" x14ac:dyDescent="0.35">
      <c r="A91" s="19" t="s">
        <v>1630</v>
      </c>
      <c r="B91" s="20" t="s">
        <v>320</v>
      </c>
      <c r="C91" s="31">
        <v>76352.06</v>
      </c>
      <c r="D91" s="38">
        <v>506400</v>
      </c>
      <c r="E91" s="39">
        <v>40400</v>
      </c>
      <c r="F91" s="70">
        <v>116.39</v>
      </c>
      <c r="G91" s="27" t="s">
        <v>9426</v>
      </c>
      <c r="H91" s="20">
        <v>1</v>
      </c>
      <c r="I91" s="31">
        <f t="shared" si="3"/>
        <v>76352.06</v>
      </c>
      <c r="J91" s="25">
        <f t="shared" si="4"/>
        <v>116.39</v>
      </c>
    </row>
    <row r="92" spans="1:10" x14ac:dyDescent="0.35">
      <c r="A92" s="17" t="s">
        <v>321</v>
      </c>
      <c r="B92" s="18" t="s">
        <v>322</v>
      </c>
      <c r="C92" s="30">
        <v>7119.8769000000002</v>
      </c>
      <c r="D92" s="36">
        <v>2384.5029999999997</v>
      </c>
      <c r="E92" s="37">
        <v>2368.4629999999997</v>
      </c>
      <c r="F92" s="69">
        <v>18.850000000000001</v>
      </c>
      <c r="G92" s="26" t="s">
        <v>9427</v>
      </c>
      <c r="H92" s="18">
        <v>0.73856200000000005</v>
      </c>
      <c r="I92" s="30">
        <f t="shared" si="3"/>
        <v>5258.4705230178006</v>
      </c>
      <c r="J92" s="25">
        <f t="shared" si="4"/>
        <v>13.921893700000002</v>
      </c>
    </row>
    <row r="93" spans="1:10" x14ac:dyDescent="0.35">
      <c r="A93" s="19" t="s">
        <v>323</v>
      </c>
      <c r="B93" s="20" t="s">
        <v>324</v>
      </c>
      <c r="C93" s="31"/>
      <c r="D93" s="38">
        <v>0</v>
      </c>
      <c r="E93" s="39">
        <v>0</v>
      </c>
      <c r="F93" s="70">
        <v>0</v>
      </c>
      <c r="G93" s="27" t="s">
        <v>9427</v>
      </c>
      <c r="H93" s="20">
        <v>0.73856200000000005</v>
      </c>
      <c r="I93" s="31">
        <f t="shared" si="3"/>
        <v>0</v>
      </c>
      <c r="J93" s="25">
        <f t="shared" si="4"/>
        <v>0</v>
      </c>
    </row>
    <row r="94" spans="1:10" x14ac:dyDescent="0.35">
      <c r="A94" s="17" t="s">
        <v>325</v>
      </c>
      <c r="B94" s="18" t="s">
        <v>326</v>
      </c>
      <c r="C94" s="30"/>
      <c r="D94" s="36">
        <v>17.994</v>
      </c>
      <c r="E94" s="37">
        <v>14.523</v>
      </c>
      <c r="F94" s="69">
        <v>92.76</v>
      </c>
      <c r="G94" s="26" t="s">
        <v>9427</v>
      </c>
      <c r="H94" s="18">
        <v>0.73856200000000005</v>
      </c>
      <c r="I94" s="30">
        <f t="shared" si="3"/>
        <v>0</v>
      </c>
      <c r="J94" s="25">
        <f t="shared" si="4"/>
        <v>68.509011120000011</v>
      </c>
    </row>
    <row r="95" spans="1:10" x14ac:dyDescent="0.35">
      <c r="A95" s="19" t="s">
        <v>327</v>
      </c>
      <c r="B95" s="20" t="s">
        <v>328</v>
      </c>
      <c r="C95" s="31"/>
      <c r="D95" s="38">
        <v>0</v>
      </c>
      <c r="E95" s="39">
        <v>0</v>
      </c>
      <c r="F95" s="70">
        <v>0</v>
      </c>
      <c r="G95" s="27" t="s">
        <v>9426</v>
      </c>
      <c r="H95" s="20">
        <v>1</v>
      </c>
      <c r="I95" s="31">
        <f t="shared" si="3"/>
        <v>0</v>
      </c>
      <c r="J95" s="25">
        <f t="shared" si="4"/>
        <v>0</v>
      </c>
    </row>
    <row r="96" spans="1:10" x14ac:dyDescent="0.35">
      <c r="A96" s="17" t="s">
        <v>329</v>
      </c>
      <c r="B96" s="18" t="s">
        <v>330</v>
      </c>
      <c r="C96" s="30"/>
      <c r="D96" s="36">
        <v>0</v>
      </c>
      <c r="E96" s="37">
        <v>0</v>
      </c>
      <c r="F96" s="69">
        <v>0</v>
      </c>
      <c r="G96" s="26" t="s">
        <v>9427</v>
      </c>
      <c r="H96" s="18">
        <v>0.73856200000000005</v>
      </c>
      <c r="I96" s="30">
        <f t="shared" si="3"/>
        <v>0</v>
      </c>
      <c r="J96" s="25">
        <f t="shared" si="4"/>
        <v>0</v>
      </c>
    </row>
    <row r="97" spans="1:10" x14ac:dyDescent="0.35">
      <c r="A97" s="19" t="s">
        <v>331</v>
      </c>
      <c r="B97" s="20" t="s">
        <v>332</v>
      </c>
      <c r="C97" s="31"/>
      <c r="D97" s="38">
        <v>0</v>
      </c>
      <c r="E97" s="39">
        <v>0</v>
      </c>
      <c r="F97" s="70">
        <v>0</v>
      </c>
      <c r="G97" s="27" t="s">
        <v>9433</v>
      </c>
      <c r="H97" s="20" t="s">
        <v>9439</v>
      </c>
      <c r="I97" s="30" t="e">
        <f t="shared" si="3"/>
        <v>#VALUE!</v>
      </c>
      <c r="J97" s="25" t="e">
        <f t="shared" si="4"/>
        <v>#VALUE!</v>
      </c>
    </row>
    <row r="98" spans="1:10" x14ac:dyDescent="0.35">
      <c r="A98" s="17" t="s">
        <v>333</v>
      </c>
      <c r="B98" s="18" t="s">
        <v>334</v>
      </c>
      <c r="C98" s="30"/>
      <c r="D98" s="36">
        <v>0</v>
      </c>
      <c r="E98" s="37">
        <v>0</v>
      </c>
      <c r="F98" s="69">
        <v>0</v>
      </c>
      <c r="G98" s="26" t="s">
        <v>9427</v>
      </c>
      <c r="H98" s="18">
        <v>0.73856200000000005</v>
      </c>
      <c r="I98" s="30">
        <f t="shared" si="3"/>
        <v>0</v>
      </c>
      <c r="J98" s="25">
        <f t="shared" si="4"/>
        <v>0</v>
      </c>
    </row>
    <row r="99" spans="1:10" x14ac:dyDescent="0.35">
      <c r="A99" s="19" t="s">
        <v>335</v>
      </c>
      <c r="B99" s="20" t="s">
        <v>336</v>
      </c>
      <c r="C99" s="31"/>
      <c r="D99" s="38">
        <v>0</v>
      </c>
      <c r="E99" s="39">
        <v>0</v>
      </c>
      <c r="F99" s="70">
        <v>0</v>
      </c>
      <c r="G99" s="27" t="s">
        <v>9427</v>
      </c>
      <c r="H99" s="20">
        <v>0.73856200000000005</v>
      </c>
      <c r="I99" s="31">
        <f t="shared" ref="I99:I130" si="5">C99*H99</f>
        <v>0</v>
      </c>
      <c r="J99" s="25">
        <f t="shared" si="4"/>
        <v>0</v>
      </c>
    </row>
    <row r="100" spans="1:10" x14ac:dyDescent="0.35">
      <c r="A100" s="17" t="s">
        <v>337</v>
      </c>
      <c r="B100" s="18" t="s">
        <v>338</v>
      </c>
      <c r="C100" s="30">
        <v>15176.632</v>
      </c>
      <c r="D100" s="36">
        <v>37561.864999999998</v>
      </c>
      <c r="E100" s="37">
        <v>37559.432999999997</v>
      </c>
      <c r="F100" s="69">
        <v>31.82</v>
      </c>
      <c r="G100" s="26" t="s">
        <v>9426</v>
      </c>
      <c r="H100" s="18">
        <v>1</v>
      </c>
      <c r="I100" s="30">
        <f t="shared" si="5"/>
        <v>15176.632</v>
      </c>
      <c r="J100" s="25">
        <f t="shared" si="4"/>
        <v>31.82</v>
      </c>
    </row>
    <row r="101" spans="1:10" x14ac:dyDescent="0.35">
      <c r="A101" s="19" t="s">
        <v>339</v>
      </c>
      <c r="B101" s="20" t="s">
        <v>340</v>
      </c>
      <c r="C101" s="31">
        <v>3027.6745000000001</v>
      </c>
      <c r="D101" s="38">
        <v>755.31200000000001</v>
      </c>
      <c r="E101" s="39">
        <v>384.38100000000003</v>
      </c>
      <c r="F101" s="70">
        <v>12.48</v>
      </c>
      <c r="G101" s="27" t="s">
        <v>9427</v>
      </c>
      <c r="H101" s="20">
        <v>0.73856200000000005</v>
      </c>
      <c r="I101" s="31">
        <f t="shared" si="5"/>
        <v>2236.125334069</v>
      </c>
      <c r="J101" s="25">
        <f t="shared" si="4"/>
        <v>9.2172537600000002</v>
      </c>
    </row>
    <row r="102" spans="1:10" x14ac:dyDescent="0.35">
      <c r="A102" s="17" t="s">
        <v>341</v>
      </c>
      <c r="B102" s="18" t="s">
        <v>342</v>
      </c>
      <c r="C102" s="30">
        <v>970.83100000000002</v>
      </c>
      <c r="D102" s="36">
        <v>395.42600000000004</v>
      </c>
      <c r="E102" s="37">
        <v>395.42600000000004</v>
      </c>
      <c r="F102" s="69">
        <v>8.98</v>
      </c>
      <c r="G102" s="26" t="s">
        <v>9427</v>
      </c>
      <c r="H102" s="18">
        <v>0.73856200000000005</v>
      </c>
      <c r="I102" s="30">
        <f t="shared" si="5"/>
        <v>717.01888502200006</v>
      </c>
      <c r="J102" s="25">
        <f t="shared" si="4"/>
        <v>6.6322867600000004</v>
      </c>
    </row>
    <row r="103" spans="1:10" x14ac:dyDescent="0.35">
      <c r="A103" s="19" t="s">
        <v>8227</v>
      </c>
      <c r="B103" s="20" t="s">
        <v>343</v>
      </c>
      <c r="C103" s="31">
        <v>86606.1149</v>
      </c>
      <c r="D103" s="38">
        <v>239500</v>
      </c>
      <c r="E103" s="39">
        <v>22500</v>
      </c>
      <c r="F103" s="70">
        <v>62.99</v>
      </c>
      <c r="G103" s="27" t="s">
        <v>9426</v>
      </c>
      <c r="H103" s="20">
        <v>1</v>
      </c>
      <c r="I103" s="31">
        <f t="shared" si="5"/>
        <v>86606.1149</v>
      </c>
      <c r="J103" s="25">
        <f t="shared" si="4"/>
        <v>62.99</v>
      </c>
    </row>
    <row r="104" spans="1:10" x14ac:dyDescent="0.35">
      <c r="A104" s="17" t="s">
        <v>344</v>
      </c>
      <c r="B104" s="18" t="s">
        <v>345</v>
      </c>
      <c r="C104" s="30">
        <v>12413.21</v>
      </c>
      <c r="D104" s="36">
        <v>18749.7</v>
      </c>
      <c r="E104" s="37">
        <v>10125.700000000001</v>
      </c>
      <c r="F104" s="69">
        <v>39.549999999999997</v>
      </c>
      <c r="G104" s="26" t="s">
        <v>9426</v>
      </c>
      <c r="H104" s="18">
        <v>1</v>
      </c>
      <c r="I104" s="30">
        <f t="shared" si="5"/>
        <v>12413.21</v>
      </c>
      <c r="J104" s="25">
        <f t="shared" si="4"/>
        <v>39.549999999999997</v>
      </c>
    </row>
    <row r="105" spans="1:10" x14ac:dyDescent="0.35">
      <c r="A105" s="19" t="s">
        <v>1812</v>
      </c>
      <c r="B105" s="20" t="s">
        <v>346</v>
      </c>
      <c r="C105" s="31">
        <v>42881.524599999997</v>
      </c>
      <c r="D105" s="38">
        <v>70900</v>
      </c>
      <c r="E105" s="39">
        <v>6600</v>
      </c>
      <c r="F105" s="70">
        <v>65.7</v>
      </c>
      <c r="G105" s="27" t="s">
        <v>9426</v>
      </c>
      <c r="H105" s="20">
        <v>1</v>
      </c>
      <c r="I105" s="31">
        <f t="shared" si="5"/>
        <v>42881.524599999997</v>
      </c>
      <c r="J105" s="25">
        <f t="shared" si="4"/>
        <v>65.7</v>
      </c>
    </row>
    <row r="106" spans="1:10" x14ac:dyDescent="0.35">
      <c r="A106" s="17" t="s">
        <v>347</v>
      </c>
      <c r="B106" s="18" t="s">
        <v>348</v>
      </c>
      <c r="C106" s="30"/>
      <c r="D106" s="36">
        <v>0</v>
      </c>
      <c r="E106" s="37">
        <v>0</v>
      </c>
      <c r="F106" s="69">
        <v>0</v>
      </c>
      <c r="G106" s="26" t="s">
        <v>9427</v>
      </c>
      <c r="H106" s="18">
        <v>0.73856200000000005</v>
      </c>
      <c r="I106" s="30">
        <f t="shared" si="5"/>
        <v>0</v>
      </c>
      <c r="J106" s="25">
        <f t="shared" si="4"/>
        <v>0</v>
      </c>
    </row>
    <row r="107" spans="1:10" x14ac:dyDescent="0.35">
      <c r="A107" s="19" t="s">
        <v>349</v>
      </c>
      <c r="B107" s="20" t="s">
        <v>350</v>
      </c>
      <c r="C107" s="31"/>
      <c r="D107" s="38">
        <v>0</v>
      </c>
      <c r="E107" s="39">
        <v>0</v>
      </c>
      <c r="F107" s="70">
        <v>0</v>
      </c>
      <c r="G107" s="27" t="s">
        <v>9427</v>
      </c>
      <c r="H107" s="20">
        <v>0.73856200000000005</v>
      </c>
      <c r="I107" s="31">
        <f t="shared" si="5"/>
        <v>0</v>
      </c>
      <c r="J107" s="25">
        <f t="shared" si="4"/>
        <v>0</v>
      </c>
    </row>
    <row r="108" spans="1:10" x14ac:dyDescent="0.35">
      <c r="A108" s="17" t="s">
        <v>351</v>
      </c>
      <c r="B108" s="18" t="s">
        <v>352</v>
      </c>
      <c r="C108" s="30"/>
      <c r="D108" s="36">
        <v>0</v>
      </c>
      <c r="E108" s="37">
        <v>0</v>
      </c>
      <c r="F108" s="69">
        <v>0</v>
      </c>
      <c r="G108" s="26" t="s">
        <v>9427</v>
      </c>
      <c r="H108" s="18">
        <v>0.73856200000000005</v>
      </c>
      <c r="I108" s="30">
        <f t="shared" si="5"/>
        <v>0</v>
      </c>
      <c r="J108" s="25">
        <f t="shared" si="4"/>
        <v>0</v>
      </c>
    </row>
    <row r="109" spans="1:10" x14ac:dyDescent="0.35">
      <c r="A109" s="19" t="s">
        <v>353</v>
      </c>
      <c r="B109" s="20" t="s">
        <v>354</v>
      </c>
      <c r="C109" s="31">
        <v>16947.447</v>
      </c>
      <c r="D109" s="38">
        <v>3738.7140000000004</v>
      </c>
      <c r="E109" s="39">
        <v>3738.7140000000004</v>
      </c>
      <c r="F109" s="70">
        <v>50.71</v>
      </c>
      <c r="G109" s="27" t="s">
        <v>9426</v>
      </c>
      <c r="H109" s="20">
        <v>1</v>
      </c>
      <c r="I109" s="31">
        <f t="shared" si="5"/>
        <v>16947.447</v>
      </c>
      <c r="J109" s="25">
        <f t="shared" si="4"/>
        <v>50.71</v>
      </c>
    </row>
    <row r="110" spans="1:10" x14ac:dyDescent="0.35">
      <c r="A110" s="116" t="s">
        <v>8272</v>
      </c>
      <c r="B110" s="18" t="s">
        <v>355</v>
      </c>
      <c r="C110" s="30">
        <v>85165.383300000001</v>
      </c>
      <c r="D110" s="36">
        <v>45554.597999999998</v>
      </c>
      <c r="E110" s="37">
        <v>4049.3989999999976</v>
      </c>
      <c r="F110" s="69">
        <v>16.260000000000002</v>
      </c>
      <c r="G110" s="26" t="s">
        <v>9426</v>
      </c>
      <c r="H110" s="18">
        <v>1</v>
      </c>
      <c r="I110" s="30">
        <f t="shared" si="5"/>
        <v>85165.383300000001</v>
      </c>
      <c r="J110" s="25">
        <f t="shared" si="4"/>
        <v>16.260000000000002</v>
      </c>
    </row>
    <row r="111" spans="1:10" x14ac:dyDescent="0.35">
      <c r="A111" s="19" t="s">
        <v>356</v>
      </c>
      <c r="B111" s="20" t="s">
        <v>357</v>
      </c>
      <c r="C111" s="31">
        <v>762848.26989999996</v>
      </c>
      <c r="D111" s="38">
        <v>7809.89</v>
      </c>
      <c r="E111" s="39">
        <v>7809.89</v>
      </c>
      <c r="F111" s="70">
        <v>31.94</v>
      </c>
      <c r="G111" s="27" t="s">
        <v>9426</v>
      </c>
      <c r="H111" s="20">
        <v>1</v>
      </c>
      <c r="I111" s="31">
        <f t="shared" si="5"/>
        <v>762848.26989999996</v>
      </c>
      <c r="J111" s="25">
        <f t="shared" si="4"/>
        <v>31.94</v>
      </c>
    </row>
    <row r="112" spans="1:10" x14ac:dyDescent="0.35">
      <c r="A112" s="17" t="s">
        <v>358</v>
      </c>
      <c r="B112" s="18" t="s">
        <v>359</v>
      </c>
      <c r="C112" s="30">
        <v>4241.78</v>
      </c>
      <c r="D112" s="36">
        <v>560.45100000000002</v>
      </c>
      <c r="E112" s="37">
        <v>560.45100000000002</v>
      </c>
      <c r="F112" s="69">
        <v>28.64</v>
      </c>
      <c r="G112" s="26" t="s">
        <v>9427</v>
      </c>
      <c r="H112" s="18">
        <v>0.73856200000000005</v>
      </c>
      <c r="I112" s="30">
        <f t="shared" si="5"/>
        <v>3132.8175203599999</v>
      </c>
      <c r="J112" s="25">
        <f t="shared" si="4"/>
        <v>21.152415680000001</v>
      </c>
    </row>
    <row r="113" spans="1:10" x14ac:dyDescent="0.35">
      <c r="A113" s="19" t="s">
        <v>360</v>
      </c>
      <c r="B113" s="20" t="s">
        <v>361</v>
      </c>
      <c r="C113" s="31">
        <v>11530.965899999999</v>
      </c>
      <c r="D113" s="38">
        <v>616.42000000000007</v>
      </c>
      <c r="E113" s="39">
        <v>616.42000000000007</v>
      </c>
      <c r="F113" s="70">
        <v>29.71</v>
      </c>
      <c r="G113" s="27" t="s">
        <v>9427</v>
      </c>
      <c r="H113" s="20">
        <v>0.73856200000000005</v>
      </c>
      <c r="I113" s="31">
        <f t="shared" si="5"/>
        <v>8516.3332370358003</v>
      </c>
      <c r="J113" s="25">
        <f t="shared" si="4"/>
        <v>21.942677020000001</v>
      </c>
    </row>
    <row r="114" spans="1:10" x14ac:dyDescent="0.35">
      <c r="A114" s="17" t="s">
        <v>362</v>
      </c>
      <c r="B114" s="18" t="s">
        <v>363</v>
      </c>
      <c r="C114" s="30"/>
      <c r="D114" s="36">
        <v>0</v>
      </c>
      <c r="E114" s="37">
        <v>0</v>
      </c>
      <c r="F114" s="69">
        <v>0</v>
      </c>
      <c r="G114" s="26" t="s">
        <v>9427</v>
      </c>
      <c r="H114" s="18">
        <v>0.73856200000000005</v>
      </c>
      <c r="I114" s="30">
        <f t="shared" si="5"/>
        <v>0</v>
      </c>
      <c r="J114" s="25">
        <f t="shared" si="4"/>
        <v>0</v>
      </c>
    </row>
    <row r="115" spans="1:10" x14ac:dyDescent="0.35">
      <c r="A115" s="19" t="s">
        <v>364</v>
      </c>
      <c r="B115" s="20" t="s">
        <v>365</v>
      </c>
      <c r="C115" s="31">
        <v>38132</v>
      </c>
      <c r="D115" s="38">
        <v>5873.17</v>
      </c>
      <c r="E115" s="39">
        <v>4139.71</v>
      </c>
      <c r="F115" s="70">
        <v>45.96</v>
      </c>
      <c r="G115" s="27" t="s">
        <v>9427</v>
      </c>
      <c r="H115" s="20">
        <v>0.73856200000000005</v>
      </c>
      <c r="I115" s="31">
        <f t="shared" si="5"/>
        <v>28162.846184000002</v>
      </c>
      <c r="J115" s="25">
        <f t="shared" si="4"/>
        <v>33.944309520000004</v>
      </c>
    </row>
    <row r="116" spans="1:10" x14ac:dyDescent="0.35">
      <c r="A116" s="17" t="s">
        <v>366</v>
      </c>
      <c r="B116" s="18" t="s">
        <v>367</v>
      </c>
      <c r="C116" s="30">
        <v>537724.93090000004</v>
      </c>
      <c r="D116" s="36">
        <v>491186.35499999998</v>
      </c>
      <c r="E116" s="37">
        <v>47902.354999999981</v>
      </c>
      <c r="F116" s="69">
        <v>24.5</v>
      </c>
      <c r="G116" s="26" t="s">
        <v>9434</v>
      </c>
      <c r="H116" s="18">
        <v>0.189245</v>
      </c>
      <c r="I116" s="30">
        <f t="shared" si="5"/>
        <v>101761.7545481705</v>
      </c>
      <c r="J116" s="25">
        <f t="shared" si="4"/>
        <v>4.6365024999999997</v>
      </c>
    </row>
    <row r="117" spans="1:10" x14ac:dyDescent="0.35">
      <c r="A117" s="19" t="s">
        <v>368</v>
      </c>
      <c r="B117" s="20" t="s">
        <v>369</v>
      </c>
      <c r="C117" s="31">
        <v>3258.6433000000002</v>
      </c>
      <c r="D117" s="38">
        <v>713.78099999999995</v>
      </c>
      <c r="E117" s="39">
        <v>713.78099999999995</v>
      </c>
      <c r="F117" s="70">
        <v>13.87</v>
      </c>
      <c r="G117" s="27" t="s">
        <v>9427</v>
      </c>
      <c r="H117" s="20">
        <v>0.73856200000000005</v>
      </c>
      <c r="I117" s="31">
        <f t="shared" si="5"/>
        <v>2406.7101129346001</v>
      </c>
      <c r="J117" s="25">
        <f t="shared" si="4"/>
        <v>10.24385494</v>
      </c>
    </row>
    <row r="118" spans="1:10" x14ac:dyDescent="0.35">
      <c r="A118" s="17" t="s">
        <v>370</v>
      </c>
      <c r="B118" s="18" t="s">
        <v>371</v>
      </c>
      <c r="C118" s="30">
        <v>65181.0412</v>
      </c>
      <c r="D118" s="36">
        <v>385200</v>
      </c>
      <c r="E118" s="37">
        <v>31200</v>
      </c>
      <c r="F118" s="69">
        <v>104.08</v>
      </c>
      <c r="G118" s="26" t="s">
        <v>9426</v>
      </c>
      <c r="H118" s="18">
        <v>1</v>
      </c>
      <c r="I118" s="30">
        <f t="shared" si="5"/>
        <v>65181.0412</v>
      </c>
      <c r="J118" s="25">
        <f t="shared" si="4"/>
        <v>104.08</v>
      </c>
    </row>
    <row r="119" spans="1:10" x14ac:dyDescent="0.35">
      <c r="A119" s="19" t="s">
        <v>1901</v>
      </c>
      <c r="B119" s="20" t="s">
        <v>372</v>
      </c>
      <c r="C119" s="31">
        <v>58662.262000000002</v>
      </c>
      <c r="D119" s="38">
        <v>165350.144</v>
      </c>
      <c r="E119" s="39">
        <v>3350.1440000000002</v>
      </c>
      <c r="F119" s="70">
        <v>228.39</v>
      </c>
      <c r="G119" s="27" t="s">
        <v>9426</v>
      </c>
      <c r="H119" s="20">
        <v>1</v>
      </c>
      <c r="I119" s="31">
        <f t="shared" si="5"/>
        <v>58662.262000000002</v>
      </c>
      <c r="J119" s="25">
        <f t="shared" si="4"/>
        <v>228.39</v>
      </c>
    </row>
    <row r="120" spans="1:10" x14ac:dyDescent="0.35">
      <c r="A120" s="17" t="s">
        <v>373</v>
      </c>
      <c r="B120" s="18" t="s">
        <v>374</v>
      </c>
      <c r="C120" s="30">
        <v>18928.6489</v>
      </c>
      <c r="D120" s="36">
        <v>1984</v>
      </c>
      <c r="E120" s="37">
        <v>1984</v>
      </c>
      <c r="F120" s="69">
        <v>11.76</v>
      </c>
      <c r="G120" s="26" t="s">
        <v>9426</v>
      </c>
      <c r="H120" s="18">
        <v>1</v>
      </c>
      <c r="I120" s="30">
        <f t="shared" si="5"/>
        <v>18928.6489</v>
      </c>
      <c r="J120" s="25">
        <f t="shared" si="4"/>
        <v>11.76</v>
      </c>
    </row>
    <row r="121" spans="1:10" x14ac:dyDescent="0.35">
      <c r="A121" s="19" t="s">
        <v>375</v>
      </c>
      <c r="B121" s="20" t="s">
        <v>376</v>
      </c>
      <c r="C121" s="31">
        <v>46425.517</v>
      </c>
      <c r="D121" s="38">
        <v>102.274</v>
      </c>
      <c r="E121" s="39">
        <v>27.299000000000007</v>
      </c>
      <c r="F121" s="70">
        <v>31.85</v>
      </c>
      <c r="G121" s="27" t="s">
        <v>9427</v>
      </c>
      <c r="H121" s="20">
        <v>0.73856200000000005</v>
      </c>
      <c r="I121" s="31">
        <f t="shared" si="5"/>
        <v>34288.122686554001</v>
      </c>
      <c r="J121" s="25">
        <f t="shared" si="4"/>
        <v>23.523199700000003</v>
      </c>
    </row>
    <row r="122" spans="1:10" x14ac:dyDescent="0.35">
      <c r="A122" s="17" t="s">
        <v>377</v>
      </c>
      <c r="B122" s="18" t="s">
        <v>378</v>
      </c>
      <c r="C122" s="30"/>
      <c r="D122" s="36">
        <v>0</v>
      </c>
      <c r="E122" s="37">
        <v>0</v>
      </c>
      <c r="F122" s="69">
        <v>0</v>
      </c>
      <c r="G122" s="26" t="s">
        <v>9427</v>
      </c>
      <c r="H122" s="18">
        <v>0.73856200000000005</v>
      </c>
      <c r="I122" s="30">
        <f t="shared" si="5"/>
        <v>0</v>
      </c>
      <c r="J122" s="25">
        <f t="shared" si="4"/>
        <v>0</v>
      </c>
    </row>
    <row r="123" spans="1:10" x14ac:dyDescent="0.35">
      <c r="A123" s="19" t="s">
        <v>5707</v>
      </c>
      <c r="B123" s="20" t="s">
        <v>379</v>
      </c>
      <c r="C123" s="31">
        <v>50425.19</v>
      </c>
      <c r="D123" s="38">
        <v>2868.6109999999999</v>
      </c>
      <c r="E123" s="39">
        <v>2868.6109999999999</v>
      </c>
      <c r="F123" s="70">
        <v>61.27</v>
      </c>
      <c r="G123" s="27" t="s">
        <v>9426</v>
      </c>
      <c r="H123" s="20">
        <v>1</v>
      </c>
      <c r="I123" s="31">
        <f t="shared" si="5"/>
        <v>50425.19</v>
      </c>
      <c r="J123" s="25">
        <f t="shared" si="4"/>
        <v>61.27</v>
      </c>
    </row>
    <row r="124" spans="1:10" x14ac:dyDescent="0.35">
      <c r="A124" s="17" t="s">
        <v>380</v>
      </c>
      <c r="B124" s="18" t="s">
        <v>381</v>
      </c>
      <c r="C124" s="30"/>
      <c r="D124" s="36">
        <v>105.836</v>
      </c>
      <c r="E124" s="37">
        <v>88.417000000000002</v>
      </c>
      <c r="F124" s="69">
        <v>126.05</v>
      </c>
      <c r="G124" s="26" t="s">
        <v>9427</v>
      </c>
      <c r="H124" s="18">
        <v>0.73856200000000005</v>
      </c>
      <c r="I124" s="30">
        <f t="shared" si="5"/>
        <v>0</v>
      </c>
      <c r="J124" s="25">
        <f t="shared" si="4"/>
        <v>93.0957401</v>
      </c>
    </row>
    <row r="125" spans="1:10" x14ac:dyDescent="0.35">
      <c r="A125" s="19" t="s">
        <v>382</v>
      </c>
      <c r="B125" s="20" t="s">
        <v>383</v>
      </c>
      <c r="C125" s="31">
        <v>30998.9627</v>
      </c>
      <c r="D125" s="38">
        <v>107600</v>
      </c>
      <c r="E125" s="39">
        <v>85500</v>
      </c>
      <c r="F125" s="70">
        <v>41.59</v>
      </c>
      <c r="G125" s="27" t="s">
        <v>9428</v>
      </c>
      <c r="H125" s="20">
        <v>1.073231</v>
      </c>
      <c r="I125" s="31">
        <f t="shared" si="5"/>
        <v>33269.047737483699</v>
      </c>
      <c r="J125" s="25">
        <f t="shared" si="4"/>
        <v>44.635677290000004</v>
      </c>
    </row>
    <row r="126" spans="1:10" x14ac:dyDescent="0.35">
      <c r="A126" s="17" t="s">
        <v>384</v>
      </c>
      <c r="B126" s="18" t="s">
        <v>385</v>
      </c>
      <c r="C126" s="30">
        <v>316472.12430000002</v>
      </c>
      <c r="D126" s="36">
        <v>101128.398</v>
      </c>
      <c r="E126" s="37">
        <v>63571.398000000001</v>
      </c>
      <c r="F126" s="69">
        <v>37168</v>
      </c>
      <c r="G126" s="26" t="s">
        <v>9435</v>
      </c>
      <c r="H126" s="18">
        <v>5.8806999999999998E-2</v>
      </c>
      <c r="I126" s="30">
        <f t="shared" si="5"/>
        <v>18610.776213710102</v>
      </c>
      <c r="J126" s="25">
        <f t="shared" si="4"/>
        <v>2185.7385759999997</v>
      </c>
    </row>
    <row r="127" spans="1:10" x14ac:dyDescent="0.35">
      <c r="A127" s="19" t="s">
        <v>386</v>
      </c>
      <c r="B127" s="20" t="s">
        <v>387</v>
      </c>
      <c r="C127" s="31">
        <v>86248.2</v>
      </c>
      <c r="D127" s="38">
        <v>36733</v>
      </c>
      <c r="E127" s="39">
        <v>1884</v>
      </c>
      <c r="F127" s="70">
        <v>53.46</v>
      </c>
      <c r="G127" s="27" t="s">
        <v>9426</v>
      </c>
      <c r="H127" s="20">
        <v>1</v>
      </c>
      <c r="I127" s="31">
        <f t="shared" si="5"/>
        <v>86248.2</v>
      </c>
      <c r="J127" s="25">
        <f t="shared" si="4"/>
        <v>53.46</v>
      </c>
    </row>
    <row r="128" spans="1:10" x14ac:dyDescent="0.35">
      <c r="A128" s="17" t="s">
        <v>388</v>
      </c>
      <c r="B128" s="18" t="s">
        <v>389</v>
      </c>
      <c r="C128" s="30">
        <v>3193.9515999999999</v>
      </c>
      <c r="D128" s="36">
        <v>238.196</v>
      </c>
      <c r="E128" s="37">
        <v>238.196</v>
      </c>
      <c r="F128" s="69">
        <v>7.03</v>
      </c>
      <c r="G128" s="26" t="s">
        <v>9427</v>
      </c>
      <c r="H128" s="18">
        <v>0.73856200000000005</v>
      </c>
      <c r="I128" s="30">
        <f t="shared" si="5"/>
        <v>2358.9312815992002</v>
      </c>
      <c r="J128" s="25">
        <f t="shared" si="4"/>
        <v>5.1920908600000004</v>
      </c>
    </row>
    <row r="129" spans="1:10" x14ac:dyDescent="0.35">
      <c r="A129" s="19" t="s">
        <v>390</v>
      </c>
      <c r="B129" s="20" t="s">
        <v>391</v>
      </c>
      <c r="C129" s="31">
        <v>80593.561000000002</v>
      </c>
      <c r="D129" s="38">
        <v>74077.706000000006</v>
      </c>
      <c r="E129" s="39">
        <v>7428.4089999999997</v>
      </c>
      <c r="F129" s="70">
        <v>77.27</v>
      </c>
      <c r="G129" s="27" t="s">
        <v>9426</v>
      </c>
      <c r="H129" s="20">
        <v>1</v>
      </c>
      <c r="I129" s="31">
        <f t="shared" si="5"/>
        <v>80593.561000000002</v>
      </c>
      <c r="J129" s="25">
        <f t="shared" si="4"/>
        <v>77.27</v>
      </c>
    </row>
    <row r="130" spans="1:10" x14ac:dyDescent="0.35">
      <c r="A130" s="17" t="s">
        <v>392</v>
      </c>
      <c r="B130" s="18" t="s">
        <v>393</v>
      </c>
      <c r="C130" s="30">
        <v>241953.0607</v>
      </c>
      <c r="D130" s="36">
        <v>1262750</v>
      </c>
      <c r="E130" s="37">
        <v>59000</v>
      </c>
      <c r="F130" s="69">
        <v>2326</v>
      </c>
      <c r="G130" s="26" t="s">
        <v>9426</v>
      </c>
      <c r="H130" s="18">
        <v>1</v>
      </c>
      <c r="I130" s="30">
        <f t="shared" si="5"/>
        <v>241953.0607</v>
      </c>
      <c r="J130" s="25">
        <f t="shared" si="4"/>
        <v>2326</v>
      </c>
    </row>
    <row r="131" spans="1:10" x14ac:dyDescent="0.35">
      <c r="A131" s="19" t="s">
        <v>2151</v>
      </c>
      <c r="B131" s="20" t="s">
        <v>394</v>
      </c>
      <c r="C131" s="31">
        <v>139821.59</v>
      </c>
      <c r="D131" s="38">
        <v>123629.26199999999</v>
      </c>
      <c r="E131" s="39">
        <v>85111.460999999981</v>
      </c>
      <c r="F131" s="70">
        <v>71.41</v>
      </c>
      <c r="G131" s="27" t="s">
        <v>9426</v>
      </c>
      <c r="H131" s="20">
        <v>1</v>
      </c>
      <c r="I131" s="31">
        <f t="shared" ref="I131:I157" si="6">C131*H131</f>
        <v>139821.59</v>
      </c>
      <c r="J131" s="25">
        <f t="shared" si="4"/>
        <v>71.41</v>
      </c>
    </row>
    <row r="132" spans="1:10" x14ac:dyDescent="0.35">
      <c r="A132" s="17" t="s">
        <v>395</v>
      </c>
      <c r="B132" s="18" t="s">
        <v>396</v>
      </c>
      <c r="C132" s="30">
        <v>10951.5957</v>
      </c>
      <c r="D132" s="36">
        <v>1287.6100000000001</v>
      </c>
      <c r="E132" s="37">
        <v>1287.6100000000001</v>
      </c>
      <c r="F132" s="69">
        <v>5.85</v>
      </c>
      <c r="G132" s="26" t="s">
        <v>9426</v>
      </c>
      <c r="H132" s="18">
        <v>1</v>
      </c>
      <c r="I132" s="30">
        <f t="shared" si="6"/>
        <v>10951.5957</v>
      </c>
      <c r="J132" s="25">
        <f t="shared" ref="J132:J157" si="7">F132*H132</f>
        <v>5.85</v>
      </c>
    </row>
    <row r="133" spans="1:10" x14ac:dyDescent="0.35">
      <c r="A133" s="19" t="s">
        <v>397</v>
      </c>
      <c r="B133" s="20" t="s">
        <v>398</v>
      </c>
      <c r="C133" s="31"/>
      <c r="D133" s="38">
        <v>0</v>
      </c>
      <c r="E133" s="39">
        <v>0</v>
      </c>
      <c r="F133" s="70">
        <v>0</v>
      </c>
      <c r="G133" s="27" t="s">
        <v>9427</v>
      </c>
      <c r="H133" s="20">
        <v>0.73856200000000005</v>
      </c>
      <c r="I133" s="31">
        <f t="shared" si="6"/>
        <v>0</v>
      </c>
      <c r="J133" s="25">
        <f t="shared" si="7"/>
        <v>0</v>
      </c>
    </row>
    <row r="134" spans="1:10" x14ac:dyDescent="0.35">
      <c r="A134" s="17" t="s">
        <v>399</v>
      </c>
      <c r="B134" s="18" t="s">
        <v>400</v>
      </c>
      <c r="C134" s="30">
        <v>34816.1</v>
      </c>
      <c r="D134" s="36">
        <v>65.632000000000005</v>
      </c>
      <c r="E134" s="37">
        <v>33.864000000000004</v>
      </c>
      <c r="F134" s="69">
        <v>62.85</v>
      </c>
      <c r="G134" s="26" t="s">
        <v>9427</v>
      </c>
      <c r="H134" s="18">
        <v>0.73856200000000005</v>
      </c>
      <c r="I134" s="30">
        <f t="shared" si="6"/>
        <v>25713.848448200002</v>
      </c>
      <c r="J134" s="25">
        <f t="shared" si="7"/>
        <v>46.418621700000003</v>
      </c>
    </row>
    <row r="135" spans="1:10" x14ac:dyDescent="0.35">
      <c r="A135" s="19" t="s">
        <v>6108</v>
      </c>
      <c r="B135" s="20" t="s">
        <v>401</v>
      </c>
      <c r="C135" s="31">
        <v>71083.379499999995</v>
      </c>
      <c r="D135" s="38">
        <v>177875.88099999999</v>
      </c>
      <c r="E135" s="39">
        <v>34875.880999999994</v>
      </c>
      <c r="F135" s="70">
        <v>42.95</v>
      </c>
      <c r="G135" s="27" t="s">
        <v>9427</v>
      </c>
      <c r="H135" s="20">
        <v>0.73856200000000005</v>
      </c>
      <c r="I135" s="31">
        <f t="shared" si="6"/>
        <v>52499.482930279002</v>
      </c>
      <c r="J135" s="25">
        <f t="shared" si="7"/>
        <v>31.721237900000006</v>
      </c>
    </row>
    <row r="136" spans="1:10" x14ac:dyDescent="0.35">
      <c r="A136" s="17" t="s">
        <v>402</v>
      </c>
      <c r="B136" s="18" t="s">
        <v>403</v>
      </c>
      <c r="C136" s="30">
        <v>3687.7719000000002</v>
      </c>
      <c r="D136" s="36">
        <v>534.28</v>
      </c>
      <c r="E136" s="37">
        <v>534.28</v>
      </c>
      <c r="F136" s="69">
        <v>4.46</v>
      </c>
      <c r="G136" s="26" t="s">
        <v>9427</v>
      </c>
      <c r="H136" s="18">
        <v>0.73856200000000005</v>
      </c>
      <c r="I136" s="30">
        <f t="shared" si="6"/>
        <v>2723.6481900078002</v>
      </c>
      <c r="J136" s="25">
        <f t="shared" si="7"/>
        <v>3.2939865200000003</v>
      </c>
    </row>
    <row r="137" spans="1:10" x14ac:dyDescent="0.35">
      <c r="A137" s="19" t="s">
        <v>404</v>
      </c>
      <c r="B137" s="20" t="s">
        <v>405</v>
      </c>
      <c r="C137" s="31">
        <v>30291.003799999999</v>
      </c>
      <c r="D137" s="38">
        <v>44300</v>
      </c>
      <c r="E137" s="39">
        <v>11700</v>
      </c>
      <c r="F137" s="70">
        <v>73.5</v>
      </c>
      <c r="G137" s="27" t="s">
        <v>9426</v>
      </c>
      <c r="H137" s="20">
        <v>1</v>
      </c>
      <c r="I137" s="31">
        <f t="shared" si="6"/>
        <v>30291.003799999999</v>
      </c>
      <c r="J137" s="25">
        <f t="shared" si="7"/>
        <v>73.5</v>
      </c>
    </row>
    <row r="138" spans="1:10" x14ac:dyDescent="0.35">
      <c r="A138" s="17" t="s">
        <v>406</v>
      </c>
      <c r="B138" s="18" t="s">
        <v>407</v>
      </c>
      <c r="C138" s="30">
        <v>115689.64</v>
      </c>
      <c r="D138" s="36">
        <v>26764.869000000002</v>
      </c>
      <c r="E138" s="37">
        <v>23246.029000000002</v>
      </c>
      <c r="F138" s="69">
        <v>53.98</v>
      </c>
      <c r="G138" s="26" t="s">
        <v>9427</v>
      </c>
      <c r="H138" s="18">
        <v>0.73856200000000005</v>
      </c>
      <c r="I138" s="30">
        <f t="shared" si="6"/>
        <v>85443.971897680007</v>
      </c>
      <c r="J138" s="25">
        <f t="shared" si="7"/>
        <v>39.867576759999999</v>
      </c>
    </row>
    <row r="139" spans="1:10" x14ac:dyDescent="0.35">
      <c r="A139" s="19" t="s">
        <v>2198</v>
      </c>
      <c r="B139" s="20" t="s">
        <v>408</v>
      </c>
      <c r="C139" s="31">
        <v>33204.714</v>
      </c>
      <c r="D139" s="38">
        <v>72355</v>
      </c>
      <c r="E139" s="39">
        <v>2932</v>
      </c>
      <c r="F139" s="70">
        <v>51.22</v>
      </c>
      <c r="G139" s="27" t="s">
        <v>9427</v>
      </c>
      <c r="H139" s="20">
        <v>0.73856200000000005</v>
      </c>
      <c r="I139" s="31">
        <f t="shared" si="6"/>
        <v>24523.739981268001</v>
      </c>
      <c r="J139" s="25">
        <f t="shared" si="7"/>
        <v>37.82914564</v>
      </c>
    </row>
    <row r="140" spans="1:10" x14ac:dyDescent="0.35">
      <c r="A140" s="17" t="s">
        <v>409</v>
      </c>
      <c r="B140" s="18" t="s">
        <v>410</v>
      </c>
      <c r="C140" s="30"/>
      <c r="D140" s="36">
        <v>0</v>
      </c>
      <c r="E140" s="37">
        <v>0</v>
      </c>
      <c r="F140" s="69">
        <v>0</v>
      </c>
      <c r="G140" s="26" t="s">
        <v>9427</v>
      </c>
      <c r="H140" s="18">
        <v>0.73856200000000005</v>
      </c>
      <c r="I140" s="30">
        <f t="shared" si="6"/>
        <v>0</v>
      </c>
      <c r="J140" s="25">
        <f t="shared" si="7"/>
        <v>0</v>
      </c>
    </row>
    <row r="141" spans="1:10" x14ac:dyDescent="0.35">
      <c r="A141" s="19" t="s">
        <v>411</v>
      </c>
      <c r="B141" s="20" t="s">
        <v>412</v>
      </c>
      <c r="C141" s="31">
        <v>3511.7545</v>
      </c>
      <c r="D141" s="38">
        <v>171.816</v>
      </c>
      <c r="E141" s="39">
        <v>0</v>
      </c>
      <c r="F141" s="70">
        <v>21.13</v>
      </c>
      <c r="G141" s="27" t="s">
        <v>9427</v>
      </c>
      <c r="H141" s="20">
        <v>0.73856200000000005</v>
      </c>
      <c r="I141" s="31">
        <f t="shared" si="6"/>
        <v>2593.6484270290002</v>
      </c>
      <c r="J141" s="25">
        <f t="shared" si="7"/>
        <v>15.605815060000001</v>
      </c>
    </row>
    <row r="142" spans="1:10" x14ac:dyDescent="0.35">
      <c r="A142" s="17" t="s">
        <v>413</v>
      </c>
      <c r="B142" s="18" t="s">
        <v>414</v>
      </c>
      <c r="C142" s="30"/>
      <c r="D142" s="36">
        <v>1295.9319999999998</v>
      </c>
      <c r="E142" s="37">
        <v>123.32199999999989</v>
      </c>
      <c r="F142" s="69">
        <v>86.62</v>
      </c>
      <c r="G142" s="26" t="s">
        <v>9427</v>
      </c>
      <c r="H142" s="18">
        <v>0.73856200000000005</v>
      </c>
      <c r="I142" s="30">
        <f t="shared" si="6"/>
        <v>0</v>
      </c>
      <c r="J142" s="25">
        <f t="shared" si="7"/>
        <v>63.97424044000001</v>
      </c>
    </row>
    <row r="143" spans="1:10" x14ac:dyDescent="0.35">
      <c r="A143" s="19" t="s">
        <v>415</v>
      </c>
      <c r="B143" s="20" t="s">
        <v>416</v>
      </c>
      <c r="C143" s="31">
        <v>173138.72289999999</v>
      </c>
      <c r="D143" s="38">
        <v>488360</v>
      </c>
      <c r="E143" s="39">
        <v>39360</v>
      </c>
      <c r="F143" s="70">
        <v>58.65</v>
      </c>
      <c r="G143" s="27" t="s">
        <v>9426</v>
      </c>
      <c r="H143" s="20">
        <v>1</v>
      </c>
      <c r="I143" s="31">
        <f t="shared" si="6"/>
        <v>173138.72289999999</v>
      </c>
      <c r="J143" s="25">
        <f t="shared" si="7"/>
        <v>58.65</v>
      </c>
    </row>
    <row r="144" spans="1:10" x14ac:dyDescent="0.35">
      <c r="A144" s="17" t="s">
        <v>417</v>
      </c>
      <c r="B144" s="18" t="s">
        <v>418</v>
      </c>
      <c r="C144" s="30">
        <v>23768.203300000001</v>
      </c>
      <c r="D144" s="36">
        <v>3012.77</v>
      </c>
      <c r="E144" s="37">
        <v>3012.77</v>
      </c>
      <c r="F144" s="69">
        <v>68.319999999999993</v>
      </c>
      <c r="G144" s="26" t="s">
        <v>9427</v>
      </c>
      <c r="H144" s="18">
        <v>0.73856200000000005</v>
      </c>
      <c r="I144" s="30">
        <f t="shared" si="6"/>
        <v>17554.291765654601</v>
      </c>
      <c r="J144" s="25">
        <f t="shared" si="7"/>
        <v>50.458555839999995</v>
      </c>
    </row>
    <row r="145" spans="1:10" x14ac:dyDescent="0.35">
      <c r="A145" s="19" t="s">
        <v>419</v>
      </c>
      <c r="B145" s="20" t="s">
        <v>420</v>
      </c>
      <c r="C145" s="31">
        <v>7621.81</v>
      </c>
      <c r="D145" s="38">
        <v>13871.591999999999</v>
      </c>
      <c r="E145" s="39">
        <v>10247.621999999999</v>
      </c>
      <c r="F145" s="70">
        <v>12.11</v>
      </c>
      <c r="G145" s="27" t="s">
        <v>9427</v>
      </c>
      <c r="H145" s="20">
        <v>0.73856200000000005</v>
      </c>
      <c r="I145" s="31">
        <f t="shared" si="6"/>
        <v>5629.1792372200007</v>
      </c>
      <c r="J145" s="25">
        <f t="shared" si="7"/>
        <v>8.94398582</v>
      </c>
    </row>
    <row r="146" spans="1:10" x14ac:dyDescent="0.35">
      <c r="A146" s="17" t="s">
        <v>421</v>
      </c>
      <c r="B146" s="18" t="s">
        <v>422</v>
      </c>
      <c r="C146" s="30"/>
      <c r="D146" s="36">
        <v>0</v>
      </c>
      <c r="E146" s="37">
        <v>0</v>
      </c>
      <c r="F146" s="69">
        <v>0</v>
      </c>
      <c r="G146" s="26" t="s">
        <v>9427</v>
      </c>
      <c r="H146" s="18">
        <v>0.73856200000000005</v>
      </c>
      <c r="I146" s="30">
        <f t="shared" si="6"/>
        <v>0</v>
      </c>
      <c r="J146" s="25">
        <f t="shared" si="7"/>
        <v>0</v>
      </c>
    </row>
    <row r="147" spans="1:10" x14ac:dyDescent="0.35">
      <c r="A147" s="19" t="s">
        <v>423</v>
      </c>
      <c r="B147" s="20" t="s">
        <v>424</v>
      </c>
      <c r="C147" s="31">
        <v>56975.238599999997</v>
      </c>
      <c r="D147" s="38">
        <v>32328</v>
      </c>
      <c r="E147" s="39">
        <v>32328</v>
      </c>
      <c r="F147" s="70">
        <v>126.86</v>
      </c>
      <c r="G147" s="27" t="s">
        <v>9426</v>
      </c>
      <c r="H147" s="20">
        <v>1</v>
      </c>
      <c r="I147" s="31">
        <f t="shared" si="6"/>
        <v>56975.238599999997</v>
      </c>
      <c r="J147" s="25">
        <f t="shared" si="7"/>
        <v>126.86</v>
      </c>
    </row>
    <row r="148" spans="1:10" x14ac:dyDescent="0.35">
      <c r="A148" s="17" t="s">
        <v>425</v>
      </c>
      <c r="B148" s="18" t="s">
        <v>426</v>
      </c>
      <c r="C148" s="30"/>
      <c r="D148" s="36">
        <v>0</v>
      </c>
      <c r="E148" s="37">
        <v>0</v>
      </c>
      <c r="F148" s="69">
        <v>0</v>
      </c>
      <c r="G148" s="26" t="s">
        <v>9426</v>
      </c>
      <c r="H148" s="18">
        <v>1</v>
      </c>
      <c r="I148" s="30">
        <f t="shared" si="6"/>
        <v>0</v>
      </c>
      <c r="J148" s="25">
        <f t="shared" si="7"/>
        <v>0</v>
      </c>
    </row>
    <row r="149" spans="1:10" x14ac:dyDescent="0.35">
      <c r="A149" s="19" t="s">
        <v>427</v>
      </c>
      <c r="B149" s="20" t="s">
        <v>428</v>
      </c>
      <c r="C149" s="31">
        <v>5031.5731999999998</v>
      </c>
      <c r="D149" s="38">
        <v>12506.707</v>
      </c>
      <c r="E149" s="39">
        <v>824.20700000000033</v>
      </c>
      <c r="F149" s="70">
        <v>23.97</v>
      </c>
      <c r="G149" s="27" t="s">
        <v>9427</v>
      </c>
      <c r="H149" s="20">
        <v>0.73856200000000005</v>
      </c>
      <c r="I149" s="31">
        <f t="shared" si="6"/>
        <v>3716.1287657384</v>
      </c>
      <c r="J149" s="25">
        <f t="shared" si="7"/>
        <v>17.70333114</v>
      </c>
    </row>
    <row r="150" spans="1:10" x14ac:dyDescent="0.35">
      <c r="A150" s="17" t="s">
        <v>6434</v>
      </c>
      <c r="B150" s="18" t="s">
        <v>429</v>
      </c>
      <c r="C150" s="30">
        <v>1735.2953</v>
      </c>
      <c r="D150" s="36">
        <v>0</v>
      </c>
      <c r="E150" s="37">
        <v>0</v>
      </c>
      <c r="F150" s="69">
        <v>309</v>
      </c>
      <c r="G150" s="26" t="s">
        <v>9429</v>
      </c>
      <c r="H150" s="18">
        <v>5.1332000000000003E-2</v>
      </c>
      <c r="I150" s="30">
        <f t="shared" si="6"/>
        <v>89.076178339600006</v>
      </c>
      <c r="J150" s="25">
        <f t="shared" si="7"/>
        <v>15.861588000000001</v>
      </c>
    </row>
    <row r="151" spans="1:10" x14ac:dyDescent="0.35">
      <c r="A151" s="19" t="s">
        <v>430</v>
      </c>
      <c r="B151" s="20" t="s">
        <v>431</v>
      </c>
      <c r="C151" s="31">
        <v>23207.312999999998</v>
      </c>
      <c r="D151" s="38">
        <v>97366.67</v>
      </c>
      <c r="E151" s="39">
        <v>95005.24</v>
      </c>
      <c r="F151" s="70">
        <v>23.2</v>
      </c>
      <c r="G151" s="27" t="s">
        <v>9426</v>
      </c>
      <c r="H151" s="20">
        <v>1</v>
      </c>
      <c r="I151" s="31">
        <f t="shared" si="6"/>
        <v>23207.312999999998</v>
      </c>
      <c r="J151" s="25">
        <f t="shared" si="7"/>
        <v>23.2</v>
      </c>
    </row>
    <row r="152" spans="1:10" x14ac:dyDescent="0.35">
      <c r="A152" s="17" t="s">
        <v>432</v>
      </c>
      <c r="B152" s="18" t="s">
        <v>433</v>
      </c>
      <c r="C152" s="30"/>
      <c r="D152" s="36">
        <v>0</v>
      </c>
      <c r="E152" s="37">
        <v>0</v>
      </c>
      <c r="F152" s="69">
        <v>0</v>
      </c>
      <c r="G152" s="26" t="s">
        <v>9426</v>
      </c>
      <c r="H152" s="18">
        <v>1</v>
      </c>
      <c r="I152" s="30">
        <f t="shared" si="6"/>
        <v>0</v>
      </c>
      <c r="J152" s="25">
        <f t="shared" si="7"/>
        <v>0</v>
      </c>
    </row>
    <row r="153" spans="1:10" x14ac:dyDescent="0.35">
      <c r="A153" s="19" t="s">
        <v>434</v>
      </c>
      <c r="B153" s="20" t="s">
        <v>435</v>
      </c>
      <c r="C153" s="31">
        <v>47109.8416</v>
      </c>
      <c r="D153" s="38">
        <v>19102</v>
      </c>
      <c r="E153" s="39">
        <v>19102</v>
      </c>
      <c r="F153" s="70">
        <v>93.76</v>
      </c>
      <c r="G153" s="27" t="s">
        <v>9426</v>
      </c>
      <c r="H153" s="20">
        <v>1</v>
      </c>
      <c r="I153" s="31">
        <f t="shared" si="6"/>
        <v>47109.8416</v>
      </c>
      <c r="J153" s="25">
        <f t="shared" si="7"/>
        <v>93.76</v>
      </c>
    </row>
    <row r="154" spans="1:10" x14ac:dyDescent="0.35">
      <c r="A154" s="17" t="s">
        <v>436</v>
      </c>
      <c r="B154" s="18" t="s">
        <v>437</v>
      </c>
      <c r="C154" s="30">
        <v>8411.0380000000005</v>
      </c>
      <c r="D154" s="36">
        <v>2057.232</v>
      </c>
      <c r="E154" s="37">
        <v>2057.232</v>
      </c>
      <c r="F154" s="69">
        <v>10.74</v>
      </c>
      <c r="G154" s="26" t="s">
        <v>9427</v>
      </c>
      <c r="H154" s="18">
        <v>0.73856200000000005</v>
      </c>
      <c r="I154" s="30">
        <f t="shared" si="6"/>
        <v>6212.0730473560006</v>
      </c>
      <c r="J154" s="25">
        <f t="shared" si="7"/>
        <v>7.9321558800000007</v>
      </c>
    </row>
    <row r="155" spans="1:10" x14ac:dyDescent="0.35">
      <c r="A155" s="19" t="s">
        <v>438</v>
      </c>
      <c r="B155" s="20" t="s">
        <v>439</v>
      </c>
      <c r="C155" s="31">
        <v>65242.2</v>
      </c>
      <c r="D155" s="38">
        <v>35989.33</v>
      </c>
      <c r="E155" s="39">
        <v>13871.330000000002</v>
      </c>
      <c r="F155" s="70">
        <v>32.9</v>
      </c>
      <c r="G155" s="27" t="s">
        <v>9426</v>
      </c>
      <c r="H155" s="20">
        <v>1</v>
      </c>
      <c r="I155" s="31">
        <f t="shared" si="6"/>
        <v>65242.2</v>
      </c>
      <c r="J155" s="25">
        <f t="shared" si="7"/>
        <v>32.9</v>
      </c>
    </row>
    <row r="156" spans="1:10" x14ac:dyDescent="0.35">
      <c r="A156" s="17" t="s">
        <v>440</v>
      </c>
      <c r="B156" s="18" t="s">
        <v>441</v>
      </c>
      <c r="C156" s="30">
        <v>47248.212299999999</v>
      </c>
      <c r="D156" s="36">
        <v>93398.2</v>
      </c>
      <c r="E156" s="37">
        <v>9573.1999999999971</v>
      </c>
      <c r="F156" s="69">
        <v>35.44</v>
      </c>
      <c r="G156" s="26" t="s">
        <v>9436</v>
      </c>
      <c r="H156" s="18">
        <v>0.68130999999999997</v>
      </c>
      <c r="I156" s="30">
        <f t="shared" si="6"/>
        <v>32190.679522112998</v>
      </c>
      <c r="J156" s="25">
        <f t="shared" si="7"/>
        <v>24.145626399999998</v>
      </c>
    </row>
    <row r="157" spans="1:10" x14ac:dyDescent="0.35">
      <c r="A157" s="21" t="s">
        <v>442</v>
      </c>
      <c r="B157" s="22" t="s">
        <v>443</v>
      </c>
      <c r="C157" s="32">
        <v>64451.914799999999</v>
      </c>
      <c r="D157" s="40">
        <v>62960</v>
      </c>
      <c r="E157" s="41">
        <v>38700</v>
      </c>
      <c r="F157" s="71">
        <v>70.11</v>
      </c>
      <c r="G157" s="28" t="s">
        <v>9426</v>
      </c>
      <c r="H157" s="22">
        <v>1</v>
      </c>
      <c r="I157" s="32">
        <f t="shared" si="6"/>
        <v>64451.914799999999</v>
      </c>
      <c r="J157" s="25">
        <f t="shared" si="7"/>
        <v>70.11</v>
      </c>
    </row>
  </sheetData>
  <autoFilter ref="G1:G157" xr:uid="{5C8E8A6F-1ED9-45BF-9C38-05505A48B43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AD59-D8E1-4742-B18D-AAA4842E7278}">
  <dimension ref="A1:H508"/>
  <sheetViews>
    <sheetView topLeftCell="A39" zoomScale="110" zoomScaleNormal="110" workbookViewId="0">
      <selection activeCell="F4" sqref="F4"/>
    </sheetView>
  </sheetViews>
  <sheetFormatPr defaultRowHeight="14.5" x14ac:dyDescent="0.35"/>
  <cols>
    <col min="1" max="1" width="31.6328125" bestFit="1" customWidth="1"/>
    <col min="2" max="2" width="15.81640625" bestFit="1" customWidth="1"/>
    <col min="3" max="3" width="11" bestFit="1" customWidth="1"/>
    <col min="4" max="4" width="19.1796875" bestFit="1" customWidth="1"/>
    <col min="5" max="5" width="12.26953125" customWidth="1"/>
    <col min="7" max="7" width="34.26953125" bestFit="1" customWidth="1"/>
    <col min="8" max="8" width="14.453125" bestFit="1" customWidth="1"/>
  </cols>
  <sheetData>
    <row r="1" spans="1:8" x14ac:dyDescent="0.35">
      <c r="A1" t="s">
        <v>444</v>
      </c>
    </row>
    <row r="2" spans="1:8" x14ac:dyDescent="0.35">
      <c r="A2" t="s">
        <v>445</v>
      </c>
      <c r="C2" s="65" t="s">
        <v>446</v>
      </c>
    </row>
    <row r="5" spans="1:8" x14ac:dyDescent="0.35">
      <c r="A5" t="s">
        <v>447</v>
      </c>
      <c r="B5" t="s">
        <v>448</v>
      </c>
      <c r="C5" t="s">
        <v>449</v>
      </c>
      <c r="D5" t="s">
        <v>450</v>
      </c>
      <c r="E5" t="s">
        <v>451</v>
      </c>
      <c r="G5" s="62" t="s">
        <v>144</v>
      </c>
      <c r="H5" s="63" t="s">
        <v>145</v>
      </c>
    </row>
    <row r="6" spans="1:8" x14ac:dyDescent="0.35">
      <c r="A6" t="s">
        <v>2477</v>
      </c>
      <c r="B6" t="s">
        <v>452</v>
      </c>
      <c r="C6" t="s">
        <v>453</v>
      </c>
      <c r="D6" t="s">
        <v>454</v>
      </c>
      <c r="E6" t="s">
        <v>2476</v>
      </c>
      <c r="G6" s="117" t="s">
        <v>159</v>
      </c>
      <c r="H6" t="str">
        <f t="shared" ref="H6:H37" si="0">VLOOKUP(G6,A8:E508,5,FALSE)</f>
        <v>21,461</v>
      </c>
    </row>
    <row r="7" spans="1:8" x14ac:dyDescent="0.35">
      <c r="A7" t="s">
        <v>455</v>
      </c>
      <c r="B7" t="s">
        <v>455</v>
      </c>
      <c r="C7" t="s">
        <v>455</v>
      </c>
      <c r="D7" t="s">
        <v>456</v>
      </c>
      <c r="E7" t="s">
        <v>457</v>
      </c>
      <c r="G7" s="118" t="s">
        <v>161</v>
      </c>
      <c r="H7" t="e">
        <f t="shared" si="0"/>
        <v>#N/A</v>
      </c>
    </row>
    <row r="8" spans="1:8" x14ac:dyDescent="0.35">
      <c r="A8" t="s">
        <v>458</v>
      </c>
      <c r="B8" t="s">
        <v>459</v>
      </c>
      <c r="C8" t="s">
        <v>460</v>
      </c>
      <c r="D8" t="s">
        <v>461</v>
      </c>
      <c r="E8" t="s">
        <v>462</v>
      </c>
      <c r="G8" s="53" t="s">
        <v>3341</v>
      </c>
      <c r="H8" t="e">
        <f t="shared" si="0"/>
        <v>#N/A</v>
      </c>
    </row>
    <row r="9" spans="1:8" x14ac:dyDescent="0.35">
      <c r="A9" t="s">
        <v>463</v>
      </c>
      <c r="B9" t="s">
        <v>464</v>
      </c>
      <c r="C9" t="s">
        <v>465</v>
      </c>
      <c r="D9" t="s">
        <v>466</v>
      </c>
      <c r="E9" t="s">
        <v>467</v>
      </c>
      <c r="G9" s="118" t="s">
        <v>9444</v>
      </c>
      <c r="H9" t="e">
        <f t="shared" si="0"/>
        <v>#N/A</v>
      </c>
    </row>
    <row r="10" spans="1:8" x14ac:dyDescent="0.35">
      <c r="A10" t="s">
        <v>468</v>
      </c>
      <c r="B10" t="s">
        <v>464</v>
      </c>
      <c r="C10" t="s">
        <v>469</v>
      </c>
      <c r="D10" t="s">
        <v>470</v>
      </c>
      <c r="E10" t="s">
        <v>471</v>
      </c>
      <c r="G10" s="118" t="s">
        <v>167</v>
      </c>
      <c r="H10" t="e">
        <f t="shared" si="0"/>
        <v>#N/A</v>
      </c>
    </row>
    <row r="11" spans="1:8" x14ac:dyDescent="0.35">
      <c r="A11" t="s">
        <v>472</v>
      </c>
      <c r="B11" t="s">
        <v>464</v>
      </c>
      <c r="C11" t="s">
        <v>473</v>
      </c>
      <c r="D11" t="s">
        <v>474</v>
      </c>
      <c r="E11" t="s">
        <v>475</v>
      </c>
      <c r="G11" s="119" t="s">
        <v>169</v>
      </c>
      <c r="H11" t="e">
        <f t="shared" si="0"/>
        <v>#N/A</v>
      </c>
    </row>
    <row r="12" spans="1:8" x14ac:dyDescent="0.35">
      <c r="A12" t="s">
        <v>476</v>
      </c>
      <c r="B12" t="s">
        <v>477</v>
      </c>
      <c r="C12" t="s">
        <v>478</v>
      </c>
      <c r="D12" t="s">
        <v>479</v>
      </c>
      <c r="E12" t="s">
        <v>480</v>
      </c>
      <c r="G12" s="118" t="s">
        <v>171</v>
      </c>
      <c r="H12" t="e">
        <f t="shared" si="0"/>
        <v>#N/A</v>
      </c>
    </row>
    <row r="13" spans="1:8" x14ac:dyDescent="0.35">
      <c r="A13" t="s">
        <v>481</v>
      </c>
      <c r="B13" t="s">
        <v>482</v>
      </c>
      <c r="C13" t="s">
        <v>483</v>
      </c>
      <c r="D13" t="s">
        <v>484</v>
      </c>
      <c r="E13" t="s">
        <v>485</v>
      </c>
      <c r="G13" s="79" t="s">
        <v>173</v>
      </c>
      <c r="H13" t="e">
        <f t="shared" si="0"/>
        <v>#N/A</v>
      </c>
    </row>
    <row r="14" spans="1:8" x14ac:dyDescent="0.35">
      <c r="A14" t="s">
        <v>486</v>
      </c>
      <c r="B14" t="s">
        <v>464</v>
      </c>
      <c r="C14" t="s">
        <v>487</v>
      </c>
      <c r="D14" t="s">
        <v>488</v>
      </c>
      <c r="E14" t="s">
        <v>489</v>
      </c>
      <c r="G14" s="118" t="s">
        <v>175</v>
      </c>
      <c r="H14" t="e">
        <f t="shared" si="0"/>
        <v>#N/A</v>
      </c>
    </row>
    <row r="15" spans="1:8" x14ac:dyDescent="0.35">
      <c r="A15" t="s">
        <v>490</v>
      </c>
      <c r="B15" t="s">
        <v>464</v>
      </c>
      <c r="C15" t="s">
        <v>491</v>
      </c>
      <c r="D15" t="s">
        <v>492</v>
      </c>
      <c r="E15" t="s">
        <v>493</v>
      </c>
      <c r="G15" s="118" t="s">
        <v>3425</v>
      </c>
      <c r="H15" t="e">
        <f t="shared" si="0"/>
        <v>#N/A</v>
      </c>
    </row>
    <row r="16" spans="1:8" x14ac:dyDescent="0.35">
      <c r="A16" t="s">
        <v>494</v>
      </c>
      <c r="B16" t="s">
        <v>464</v>
      </c>
      <c r="C16" t="s">
        <v>495</v>
      </c>
      <c r="D16" t="s">
        <v>496</v>
      </c>
      <c r="E16" t="s">
        <v>497</v>
      </c>
      <c r="G16" s="56" t="s">
        <v>549</v>
      </c>
      <c r="H16" t="str">
        <f t="shared" si="0"/>
        <v>51,415</v>
      </c>
    </row>
    <row r="17" spans="1:8" x14ac:dyDescent="0.35">
      <c r="A17" t="s">
        <v>498</v>
      </c>
      <c r="B17" t="s">
        <v>499</v>
      </c>
      <c r="C17" t="s">
        <v>500</v>
      </c>
      <c r="D17" t="s">
        <v>501</v>
      </c>
      <c r="E17" t="s">
        <v>502</v>
      </c>
      <c r="G17" s="80" t="s">
        <v>179</v>
      </c>
      <c r="H17" t="e">
        <f t="shared" si="0"/>
        <v>#N/A</v>
      </c>
    </row>
    <row r="18" spans="1:8" x14ac:dyDescent="0.35">
      <c r="A18" t="s">
        <v>159</v>
      </c>
      <c r="B18" t="s">
        <v>464</v>
      </c>
      <c r="C18" t="s">
        <v>503</v>
      </c>
      <c r="D18" t="s">
        <v>504</v>
      </c>
      <c r="E18" t="s">
        <v>505</v>
      </c>
      <c r="G18" s="79" t="s">
        <v>181</v>
      </c>
      <c r="H18" t="e">
        <f t="shared" si="0"/>
        <v>#N/A</v>
      </c>
    </row>
    <row r="19" spans="1:8" x14ac:dyDescent="0.35">
      <c r="A19" t="s">
        <v>506</v>
      </c>
      <c r="B19" t="s">
        <v>507</v>
      </c>
      <c r="C19" t="s">
        <v>508</v>
      </c>
      <c r="D19" t="s">
        <v>509</v>
      </c>
      <c r="E19" t="s">
        <v>510</v>
      </c>
      <c r="G19" s="80" t="s">
        <v>183</v>
      </c>
      <c r="H19" t="e">
        <f t="shared" si="0"/>
        <v>#N/A</v>
      </c>
    </row>
    <row r="20" spans="1:8" x14ac:dyDescent="0.35">
      <c r="A20" t="s">
        <v>511</v>
      </c>
      <c r="B20" t="s">
        <v>464</v>
      </c>
      <c r="C20" t="s">
        <v>512</v>
      </c>
      <c r="D20" t="s">
        <v>513</v>
      </c>
      <c r="E20" t="s">
        <v>514</v>
      </c>
      <c r="G20" s="118" t="s">
        <v>189</v>
      </c>
      <c r="H20" t="e">
        <f t="shared" si="0"/>
        <v>#N/A</v>
      </c>
    </row>
    <row r="21" spans="1:8" x14ac:dyDescent="0.35">
      <c r="A21" t="s">
        <v>515</v>
      </c>
      <c r="B21" t="s">
        <v>464</v>
      </c>
      <c r="C21" t="s">
        <v>516</v>
      </c>
      <c r="D21" t="s">
        <v>517</v>
      </c>
      <c r="E21" t="s">
        <v>518</v>
      </c>
      <c r="G21" s="118" t="s">
        <v>191</v>
      </c>
      <c r="H21" t="e">
        <f t="shared" si="0"/>
        <v>#N/A</v>
      </c>
    </row>
    <row r="22" spans="1:8" x14ac:dyDescent="0.35">
      <c r="A22" t="s">
        <v>519</v>
      </c>
      <c r="B22" t="s">
        <v>464</v>
      </c>
      <c r="C22" t="s">
        <v>520</v>
      </c>
      <c r="D22" t="s">
        <v>521</v>
      </c>
      <c r="E22" t="s">
        <v>522</v>
      </c>
      <c r="G22" s="118" t="s">
        <v>7005</v>
      </c>
      <c r="H22" t="e">
        <f t="shared" si="0"/>
        <v>#N/A</v>
      </c>
    </row>
    <row r="23" spans="1:8" x14ac:dyDescent="0.35">
      <c r="A23" t="s">
        <v>523</v>
      </c>
      <c r="B23" t="s">
        <v>524</v>
      </c>
      <c r="C23" t="s">
        <v>525</v>
      </c>
      <c r="D23" t="s">
        <v>526</v>
      </c>
      <c r="E23" t="s">
        <v>527</v>
      </c>
      <c r="G23" s="118" t="s">
        <v>194</v>
      </c>
      <c r="H23" t="e">
        <f t="shared" si="0"/>
        <v>#N/A</v>
      </c>
    </row>
    <row r="24" spans="1:8" x14ac:dyDescent="0.35">
      <c r="A24" t="s">
        <v>523</v>
      </c>
      <c r="B24" t="s">
        <v>528</v>
      </c>
      <c r="C24" t="s">
        <v>529</v>
      </c>
      <c r="D24" t="s">
        <v>530</v>
      </c>
      <c r="E24" t="s">
        <v>531</v>
      </c>
      <c r="G24" s="119" t="s">
        <v>196</v>
      </c>
      <c r="H24" t="e">
        <f t="shared" si="0"/>
        <v>#N/A</v>
      </c>
    </row>
    <row r="25" spans="1:8" x14ac:dyDescent="0.35">
      <c r="A25" t="s">
        <v>532</v>
      </c>
      <c r="B25" t="s">
        <v>464</v>
      </c>
      <c r="C25" t="s">
        <v>533</v>
      </c>
      <c r="D25" t="s">
        <v>534</v>
      </c>
      <c r="E25" t="s">
        <v>535</v>
      </c>
      <c r="G25" s="118" t="s">
        <v>198</v>
      </c>
      <c r="H25" t="e">
        <f t="shared" si="0"/>
        <v>#N/A</v>
      </c>
    </row>
    <row r="26" spans="1:8" x14ac:dyDescent="0.35">
      <c r="A26" t="s">
        <v>536</v>
      </c>
      <c r="B26" t="s">
        <v>537</v>
      </c>
      <c r="C26" t="s">
        <v>538</v>
      </c>
      <c r="D26" t="s">
        <v>539</v>
      </c>
      <c r="E26" t="s">
        <v>540</v>
      </c>
      <c r="G26" s="80" t="s">
        <v>200</v>
      </c>
      <c r="H26" t="e">
        <f t="shared" si="0"/>
        <v>#N/A</v>
      </c>
    </row>
    <row r="27" spans="1:8" x14ac:dyDescent="0.35">
      <c r="A27" t="s">
        <v>541</v>
      </c>
      <c r="B27" t="s">
        <v>464</v>
      </c>
      <c r="C27" t="s">
        <v>542</v>
      </c>
      <c r="D27" t="s">
        <v>543</v>
      </c>
      <c r="E27" t="s">
        <v>544</v>
      </c>
      <c r="G27" s="80" t="s">
        <v>206</v>
      </c>
      <c r="H27" t="e">
        <f t="shared" si="0"/>
        <v>#N/A</v>
      </c>
    </row>
    <row r="28" spans="1:8" x14ac:dyDescent="0.35">
      <c r="A28" t="s">
        <v>545</v>
      </c>
      <c r="B28" t="s">
        <v>464</v>
      </c>
      <c r="C28" t="s">
        <v>546</v>
      </c>
      <c r="D28" t="s">
        <v>547</v>
      </c>
      <c r="E28" t="s">
        <v>548</v>
      </c>
      <c r="G28" s="56" t="s">
        <v>210</v>
      </c>
      <c r="H28" t="e">
        <f t="shared" si="0"/>
        <v>#N/A</v>
      </c>
    </row>
    <row r="29" spans="1:8" x14ac:dyDescent="0.35">
      <c r="A29" t="s">
        <v>549</v>
      </c>
      <c r="B29" t="s">
        <v>464</v>
      </c>
      <c r="C29" t="s">
        <v>550</v>
      </c>
      <c r="D29" t="s">
        <v>551</v>
      </c>
      <c r="E29" t="s">
        <v>552</v>
      </c>
      <c r="G29" s="118" t="s">
        <v>808</v>
      </c>
      <c r="H29" t="str">
        <f t="shared" si="0"/>
        <v>72,530</v>
      </c>
    </row>
    <row r="30" spans="1:8" x14ac:dyDescent="0.35">
      <c r="A30" t="s">
        <v>553</v>
      </c>
      <c r="B30" t="s">
        <v>464</v>
      </c>
      <c r="C30" t="s">
        <v>554</v>
      </c>
      <c r="D30" t="s">
        <v>555</v>
      </c>
      <c r="E30" t="s">
        <v>556</v>
      </c>
      <c r="G30" s="118" t="s">
        <v>3857</v>
      </c>
      <c r="H30" t="e">
        <f t="shared" si="0"/>
        <v>#N/A</v>
      </c>
    </row>
    <row r="31" spans="1:8" x14ac:dyDescent="0.35">
      <c r="A31" t="s">
        <v>557</v>
      </c>
      <c r="B31" t="s">
        <v>558</v>
      </c>
      <c r="C31" t="s">
        <v>559</v>
      </c>
      <c r="D31" t="s">
        <v>560</v>
      </c>
      <c r="E31" t="s">
        <v>561</v>
      </c>
      <c r="G31" s="79" t="s">
        <v>216</v>
      </c>
      <c r="H31" t="str">
        <f t="shared" si="0"/>
        <v>99,619</v>
      </c>
    </row>
    <row r="32" spans="1:8" ht="15" thickBot="1" x14ac:dyDescent="0.4">
      <c r="A32" t="s">
        <v>562</v>
      </c>
      <c r="B32" t="s">
        <v>563</v>
      </c>
      <c r="C32" t="s">
        <v>564</v>
      </c>
      <c r="D32" t="s">
        <v>565</v>
      </c>
      <c r="E32" t="s">
        <v>566</v>
      </c>
      <c r="G32" s="120" t="s">
        <v>218</v>
      </c>
      <c r="H32" t="e">
        <f t="shared" si="0"/>
        <v>#N/A</v>
      </c>
    </row>
    <row r="33" spans="1:8" ht="15" thickBot="1" x14ac:dyDescent="0.4">
      <c r="A33" t="s">
        <v>567</v>
      </c>
      <c r="B33" t="s">
        <v>464</v>
      </c>
      <c r="C33" t="s">
        <v>568</v>
      </c>
      <c r="D33" t="s">
        <v>569</v>
      </c>
      <c r="E33" t="s">
        <v>570</v>
      </c>
      <c r="G33" s="121" t="s">
        <v>220</v>
      </c>
      <c r="H33" t="e">
        <f t="shared" si="0"/>
        <v>#N/A</v>
      </c>
    </row>
    <row r="34" spans="1:8" ht="15" thickBot="1" x14ac:dyDescent="0.4">
      <c r="A34" t="s">
        <v>571</v>
      </c>
      <c r="B34" t="s">
        <v>464</v>
      </c>
      <c r="C34" t="s">
        <v>572</v>
      </c>
      <c r="D34" t="s">
        <v>573</v>
      </c>
      <c r="E34" t="s">
        <v>574</v>
      </c>
      <c r="G34" s="121" t="s">
        <v>222</v>
      </c>
      <c r="H34" t="e">
        <f t="shared" si="0"/>
        <v>#N/A</v>
      </c>
    </row>
    <row r="35" spans="1:8" ht="15" thickBot="1" x14ac:dyDescent="0.4">
      <c r="A35" t="s">
        <v>575</v>
      </c>
      <c r="B35" t="s">
        <v>464</v>
      </c>
      <c r="C35" t="s">
        <v>576</v>
      </c>
      <c r="D35" t="s">
        <v>577</v>
      </c>
      <c r="E35" t="s">
        <v>578</v>
      </c>
      <c r="G35" s="121" t="s">
        <v>2693</v>
      </c>
      <c r="H35" t="e">
        <f t="shared" si="0"/>
        <v>#N/A</v>
      </c>
    </row>
    <row r="36" spans="1:8" ht="15" thickBot="1" x14ac:dyDescent="0.4">
      <c r="A36" t="s">
        <v>579</v>
      </c>
      <c r="B36" t="s">
        <v>464</v>
      </c>
      <c r="C36" t="s">
        <v>580</v>
      </c>
      <c r="D36" t="s">
        <v>581</v>
      </c>
      <c r="E36" t="s">
        <v>582</v>
      </c>
      <c r="G36" s="121" t="s">
        <v>225</v>
      </c>
      <c r="H36" t="e">
        <f t="shared" si="0"/>
        <v>#N/A</v>
      </c>
    </row>
    <row r="37" spans="1:8" ht="15" thickBot="1" x14ac:dyDescent="0.4">
      <c r="A37" t="s">
        <v>583</v>
      </c>
      <c r="B37" t="s">
        <v>464</v>
      </c>
      <c r="C37" t="s">
        <v>584</v>
      </c>
      <c r="D37" t="s">
        <v>585</v>
      </c>
      <c r="E37" t="s">
        <v>586</v>
      </c>
      <c r="G37" s="90" t="s">
        <v>227</v>
      </c>
      <c r="H37" t="e">
        <f t="shared" si="0"/>
        <v>#N/A</v>
      </c>
    </row>
    <row r="38" spans="1:8" ht="15" thickBot="1" x14ac:dyDescent="0.4">
      <c r="A38" t="s">
        <v>587</v>
      </c>
      <c r="B38" t="s">
        <v>464</v>
      </c>
      <c r="C38" t="s">
        <v>588</v>
      </c>
      <c r="D38" t="s">
        <v>589</v>
      </c>
      <c r="E38" t="s">
        <v>590</v>
      </c>
      <c r="G38" s="121" t="s">
        <v>229</v>
      </c>
      <c r="H38" t="e">
        <f t="shared" ref="H38:H69" si="1">VLOOKUP(G38,A40:E540,5,FALSE)</f>
        <v>#N/A</v>
      </c>
    </row>
    <row r="39" spans="1:8" ht="15" thickBot="1" x14ac:dyDescent="0.4">
      <c r="A39" t="s">
        <v>591</v>
      </c>
      <c r="B39" t="s">
        <v>592</v>
      </c>
      <c r="C39" t="s">
        <v>593</v>
      </c>
      <c r="D39" t="s">
        <v>594</v>
      </c>
      <c r="E39" t="s">
        <v>595</v>
      </c>
      <c r="G39" s="121" t="s">
        <v>231</v>
      </c>
      <c r="H39" t="str">
        <f t="shared" si="1"/>
        <v>27,053</v>
      </c>
    </row>
    <row r="40" spans="1:8" ht="15" thickBot="1" x14ac:dyDescent="0.4">
      <c r="A40" t="s">
        <v>596</v>
      </c>
      <c r="B40" t="s">
        <v>464</v>
      </c>
      <c r="C40" t="s">
        <v>597</v>
      </c>
      <c r="D40" t="s">
        <v>598</v>
      </c>
      <c r="E40" t="s">
        <v>599</v>
      </c>
      <c r="G40" s="87" t="s">
        <v>233</v>
      </c>
      <c r="H40" t="e">
        <f t="shared" si="1"/>
        <v>#N/A</v>
      </c>
    </row>
    <row r="41" spans="1:8" ht="15" thickBot="1" x14ac:dyDescent="0.4">
      <c r="A41" t="s">
        <v>600</v>
      </c>
      <c r="B41" t="s">
        <v>464</v>
      </c>
      <c r="C41" t="s">
        <v>601</v>
      </c>
      <c r="D41" t="s">
        <v>602</v>
      </c>
      <c r="E41" t="s">
        <v>603</v>
      </c>
      <c r="G41" s="122" t="s">
        <v>235</v>
      </c>
      <c r="H41" t="e">
        <f t="shared" si="1"/>
        <v>#N/A</v>
      </c>
    </row>
    <row r="42" spans="1:8" ht="15" thickBot="1" x14ac:dyDescent="0.4">
      <c r="A42" t="s">
        <v>604</v>
      </c>
      <c r="B42" t="s">
        <v>464</v>
      </c>
      <c r="C42" t="s">
        <v>605</v>
      </c>
      <c r="D42" t="s">
        <v>606</v>
      </c>
      <c r="E42" t="s">
        <v>607</v>
      </c>
      <c r="G42" s="123" t="s">
        <v>4078</v>
      </c>
      <c r="H42" t="e">
        <f t="shared" si="1"/>
        <v>#N/A</v>
      </c>
    </row>
    <row r="43" spans="1:8" ht="15" thickBot="1" x14ac:dyDescent="0.4">
      <c r="A43" t="s">
        <v>608</v>
      </c>
      <c r="B43" t="s">
        <v>609</v>
      </c>
      <c r="C43" t="s">
        <v>610</v>
      </c>
      <c r="D43" t="s">
        <v>611</v>
      </c>
      <c r="E43" t="s">
        <v>612</v>
      </c>
      <c r="G43" s="89" t="s">
        <v>238</v>
      </c>
      <c r="H43" t="e">
        <f t="shared" si="1"/>
        <v>#N/A</v>
      </c>
    </row>
    <row r="44" spans="1:8" ht="15" thickBot="1" x14ac:dyDescent="0.4">
      <c r="A44" t="s">
        <v>613</v>
      </c>
      <c r="B44" t="s">
        <v>464</v>
      </c>
      <c r="C44" t="s">
        <v>614</v>
      </c>
      <c r="D44" t="s">
        <v>615</v>
      </c>
      <c r="E44" t="s">
        <v>616</v>
      </c>
      <c r="G44" s="124" t="s">
        <v>4157</v>
      </c>
      <c r="H44" t="e">
        <f t="shared" si="1"/>
        <v>#N/A</v>
      </c>
    </row>
    <row r="45" spans="1:8" ht="15" thickBot="1" x14ac:dyDescent="0.4">
      <c r="A45" t="s">
        <v>617</v>
      </c>
      <c r="B45" t="s">
        <v>464</v>
      </c>
      <c r="C45" t="s">
        <v>618</v>
      </c>
      <c r="D45" t="s">
        <v>619</v>
      </c>
      <c r="E45" t="s">
        <v>620</v>
      </c>
      <c r="G45" s="121" t="s">
        <v>240</v>
      </c>
      <c r="H45" t="str">
        <f t="shared" si="1"/>
        <v>2,032,903</v>
      </c>
    </row>
    <row r="46" spans="1:8" ht="15" thickBot="1" x14ac:dyDescent="0.4">
      <c r="A46" t="s">
        <v>621</v>
      </c>
      <c r="B46" t="s">
        <v>464</v>
      </c>
      <c r="C46" t="s">
        <v>622</v>
      </c>
      <c r="D46" t="s">
        <v>623</v>
      </c>
      <c r="E46" t="s">
        <v>624</v>
      </c>
      <c r="G46" s="56" t="s">
        <v>242</v>
      </c>
      <c r="H46" t="e">
        <f t="shared" si="1"/>
        <v>#N/A</v>
      </c>
    </row>
    <row r="47" spans="1:8" ht="15" thickBot="1" x14ac:dyDescent="0.4">
      <c r="A47" t="s">
        <v>625</v>
      </c>
      <c r="B47" t="s">
        <v>464</v>
      </c>
      <c r="C47" t="s">
        <v>626</v>
      </c>
      <c r="D47" t="s">
        <v>627</v>
      </c>
      <c r="E47" t="s">
        <v>628</v>
      </c>
      <c r="G47" s="122" t="s">
        <v>7339</v>
      </c>
      <c r="H47" t="e">
        <f t="shared" si="1"/>
        <v>#N/A</v>
      </c>
    </row>
    <row r="48" spans="1:8" ht="15" thickBot="1" x14ac:dyDescent="0.4">
      <c r="A48" t="s">
        <v>629</v>
      </c>
      <c r="B48" t="s">
        <v>464</v>
      </c>
      <c r="C48" t="s">
        <v>630</v>
      </c>
      <c r="D48" t="s">
        <v>631</v>
      </c>
      <c r="E48" t="s">
        <v>632</v>
      </c>
      <c r="G48" s="122" t="s">
        <v>4232</v>
      </c>
      <c r="H48" t="e">
        <f t="shared" si="1"/>
        <v>#N/A</v>
      </c>
    </row>
    <row r="49" spans="1:8" ht="15" thickBot="1" x14ac:dyDescent="0.4">
      <c r="A49" t="s">
        <v>633</v>
      </c>
      <c r="B49" t="s">
        <v>464</v>
      </c>
      <c r="C49" t="s">
        <v>634</v>
      </c>
      <c r="D49" t="s">
        <v>635</v>
      </c>
      <c r="E49" t="s">
        <v>636</v>
      </c>
      <c r="G49" s="90" t="s">
        <v>246</v>
      </c>
      <c r="H49" t="e">
        <f t="shared" si="1"/>
        <v>#N/A</v>
      </c>
    </row>
    <row r="50" spans="1:8" ht="15" thickBot="1" x14ac:dyDescent="0.4">
      <c r="A50" t="s">
        <v>637</v>
      </c>
      <c r="B50" t="s">
        <v>464</v>
      </c>
      <c r="C50" t="s">
        <v>638</v>
      </c>
      <c r="D50" t="s">
        <v>639</v>
      </c>
      <c r="E50" t="s">
        <v>640</v>
      </c>
      <c r="G50" s="121" t="s">
        <v>248</v>
      </c>
      <c r="H50" t="e">
        <f t="shared" si="1"/>
        <v>#N/A</v>
      </c>
    </row>
    <row r="51" spans="1:8" ht="15" thickBot="1" x14ac:dyDescent="0.4">
      <c r="A51" t="s">
        <v>641</v>
      </c>
      <c r="B51" t="s">
        <v>464</v>
      </c>
      <c r="C51" t="s">
        <v>642</v>
      </c>
      <c r="D51" t="s">
        <v>643</v>
      </c>
      <c r="E51" t="s">
        <v>644</v>
      </c>
      <c r="G51" s="90" t="s">
        <v>250</v>
      </c>
      <c r="H51" t="e">
        <f t="shared" si="1"/>
        <v>#N/A</v>
      </c>
    </row>
    <row r="52" spans="1:8" ht="15" thickBot="1" x14ac:dyDescent="0.4">
      <c r="A52" t="s">
        <v>645</v>
      </c>
      <c r="B52" t="s">
        <v>464</v>
      </c>
      <c r="C52" t="s">
        <v>646</v>
      </c>
      <c r="D52" t="s">
        <v>647</v>
      </c>
      <c r="E52" t="s">
        <v>648</v>
      </c>
      <c r="G52" s="87" t="s">
        <v>252</v>
      </c>
      <c r="H52" t="e">
        <f t="shared" si="1"/>
        <v>#N/A</v>
      </c>
    </row>
    <row r="53" spans="1:8" ht="15" thickBot="1" x14ac:dyDescent="0.4">
      <c r="A53" t="s">
        <v>649</v>
      </c>
      <c r="B53" t="s">
        <v>464</v>
      </c>
      <c r="C53" t="s">
        <v>650</v>
      </c>
      <c r="D53" t="s">
        <v>651</v>
      </c>
      <c r="E53" t="s">
        <v>652</v>
      </c>
      <c r="G53" s="90" t="s">
        <v>254</v>
      </c>
      <c r="H53" t="e">
        <f t="shared" si="1"/>
        <v>#N/A</v>
      </c>
    </row>
    <row r="54" spans="1:8" ht="15" thickBot="1" x14ac:dyDescent="0.4">
      <c r="A54" t="s">
        <v>653</v>
      </c>
      <c r="B54" t="s">
        <v>464</v>
      </c>
      <c r="C54" t="s">
        <v>654</v>
      </c>
      <c r="D54" t="s">
        <v>655</v>
      </c>
      <c r="E54" t="s">
        <v>656</v>
      </c>
      <c r="G54" s="121" t="s">
        <v>256</v>
      </c>
      <c r="H54" t="e">
        <f t="shared" si="1"/>
        <v>#N/A</v>
      </c>
    </row>
    <row r="55" spans="1:8" ht="15" thickBot="1" x14ac:dyDescent="0.4">
      <c r="A55" t="s">
        <v>657</v>
      </c>
      <c r="B55" t="s">
        <v>464</v>
      </c>
      <c r="C55" t="s">
        <v>658</v>
      </c>
      <c r="D55" t="s">
        <v>659</v>
      </c>
      <c r="E55" t="s">
        <v>660</v>
      </c>
      <c r="G55" s="121" t="s">
        <v>258</v>
      </c>
      <c r="H55" t="e">
        <f t="shared" si="1"/>
        <v>#N/A</v>
      </c>
    </row>
    <row r="56" spans="1:8" ht="15" thickBot="1" x14ac:dyDescent="0.4">
      <c r="A56" t="s">
        <v>661</v>
      </c>
      <c r="B56" t="s">
        <v>464</v>
      </c>
      <c r="C56" t="s">
        <v>662</v>
      </c>
      <c r="D56" t="s">
        <v>663</v>
      </c>
      <c r="E56" t="s">
        <v>664</v>
      </c>
      <c r="G56" s="91" t="s">
        <v>260</v>
      </c>
      <c r="H56" t="e">
        <f t="shared" si="1"/>
        <v>#N/A</v>
      </c>
    </row>
    <row r="57" spans="1:8" x14ac:dyDescent="0.35">
      <c r="A57" t="s">
        <v>665</v>
      </c>
      <c r="B57" t="s">
        <v>558</v>
      </c>
      <c r="C57" t="s">
        <v>666</v>
      </c>
      <c r="D57" t="s">
        <v>667</v>
      </c>
      <c r="E57" t="s">
        <v>668</v>
      </c>
      <c r="G57" s="125" t="s">
        <v>7433</v>
      </c>
      <c r="H57" t="e">
        <f t="shared" si="1"/>
        <v>#N/A</v>
      </c>
    </row>
    <row r="58" spans="1:8" x14ac:dyDescent="0.35">
      <c r="A58" t="s">
        <v>669</v>
      </c>
      <c r="B58" t="s">
        <v>464</v>
      </c>
      <c r="C58" t="s">
        <v>670</v>
      </c>
      <c r="D58" t="s">
        <v>671</v>
      </c>
      <c r="E58" t="s">
        <v>672</v>
      </c>
      <c r="G58" s="126" t="s">
        <v>265</v>
      </c>
      <c r="H58" t="str">
        <f t="shared" si="1"/>
        <v>86,987</v>
      </c>
    </row>
    <row r="59" spans="1:8" x14ac:dyDescent="0.35">
      <c r="A59" t="s">
        <v>673</v>
      </c>
      <c r="B59" t="s">
        <v>464</v>
      </c>
      <c r="C59" t="s">
        <v>674</v>
      </c>
      <c r="D59" t="s">
        <v>675</v>
      </c>
      <c r="E59" t="s">
        <v>676</v>
      </c>
      <c r="G59" s="125" t="s">
        <v>267</v>
      </c>
      <c r="H59" t="e">
        <f t="shared" si="1"/>
        <v>#N/A</v>
      </c>
    </row>
    <row r="60" spans="1:8" x14ac:dyDescent="0.35">
      <c r="A60" t="s">
        <v>677</v>
      </c>
      <c r="B60" t="s">
        <v>464</v>
      </c>
      <c r="C60" t="s">
        <v>678</v>
      </c>
      <c r="D60" t="s">
        <v>679</v>
      </c>
      <c r="E60" t="s">
        <v>680</v>
      </c>
      <c r="G60" s="125" t="s">
        <v>269</v>
      </c>
      <c r="H60" t="str">
        <f t="shared" si="1"/>
        <v>173,666</v>
      </c>
    </row>
    <row r="61" spans="1:8" x14ac:dyDescent="0.35">
      <c r="A61" t="s">
        <v>681</v>
      </c>
      <c r="B61" t="s">
        <v>464</v>
      </c>
      <c r="C61" t="s">
        <v>682</v>
      </c>
      <c r="D61" t="s">
        <v>683</v>
      </c>
      <c r="E61" t="s">
        <v>684</v>
      </c>
      <c r="G61" s="95" t="s">
        <v>271</v>
      </c>
      <c r="H61" t="str">
        <f t="shared" si="1"/>
        <v>32,001</v>
      </c>
    </row>
    <row r="62" spans="1:8" x14ac:dyDescent="0.35">
      <c r="A62" t="s">
        <v>685</v>
      </c>
      <c r="B62" t="s">
        <v>464</v>
      </c>
      <c r="C62" t="s">
        <v>686</v>
      </c>
      <c r="D62" t="s">
        <v>687</v>
      </c>
      <c r="E62" t="s">
        <v>688</v>
      </c>
      <c r="G62" s="125" t="s">
        <v>275</v>
      </c>
      <c r="H62" t="str">
        <f t="shared" si="1"/>
        <v>92,404</v>
      </c>
    </row>
    <row r="63" spans="1:8" x14ac:dyDescent="0.35">
      <c r="A63" t="s">
        <v>689</v>
      </c>
      <c r="B63" t="s">
        <v>563</v>
      </c>
      <c r="C63" t="s">
        <v>690</v>
      </c>
      <c r="D63" t="s">
        <v>691</v>
      </c>
      <c r="E63" t="s">
        <v>692</v>
      </c>
      <c r="G63" s="125" t="s">
        <v>277</v>
      </c>
      <c r="H63" t="str">
        <f t="shared" si="1"/>
        <v>98,117</v>
      </c>
    </row>
    <row r="64" spans="1:8" x14ac:dyDescent="0.35">
      <c r="A64" t="s">
        <v>693</v>
      </c>
      <c r="B64" t="s">
        <v>694</v>
      </c>
      <c r="C64" t="s">
        <v>695</v>
      </c>
      <c r="D64" t="s">
        <v>696</v>
      </c>
      <c r="E64" t="s">
        <v>697</v>
      </c>
      <c r="G64" s="125" t="s">
        <v>1239</v>
      </c>
      <c r="H64" t="str">
        <f t="shared" si="1"/>
        <v>11,490</v>
      </c>
    </row>
    <row r="65" spans="1:8" x14ac:dyDescent="0.35">
      <c r="A65" t="s">
        <v>698</v>
      </c>
      <c r="B65" t="s">
        <v>464</v>
      </c>
      <c r="C65" t="s">
        <v>699</v>
      </c>
      <c r="D65" t="s">
        <v>700</v>
      </c>
      <c r="E65" t="s">
        <v>701</v>
      </c>
      <c r="G65" s="125" t="s">
        <v>280</v>
      </c>
      <c r="H65" t="e">
        <f t="shared" si="1"/>
        <v>#N/A</v>
      </c>
    </row>
    <row r="66" spans="1:8" x14ac:dyDescent="0.35">
      <c r="A66" t="s">
        <v>702</v>
      </c>
      <c r="B66" t="s">
        <v>703</v>
      </c>
      <c r="C66" t="s">
        <v>704</v>
      </c>
      <c r="D66" t="s">
        <v>705</v>
      </c>
      <c r="E66" t="s">
        <v>706</v>
      </c>
      <c r="G66" s="96" t="s">
        <v>282</v>
      </c>
      <c r="H66" t="e">
        <f t="shared" si="1"/>
        <v>#N/A</v>
      </c>
    </row>
    <row r="67" spans="1:8" x14ac:dyDescent="0.35">
      <c r="A67" t="s">
        <v>707</v>
      </c>
      <c r="B67" t="s">
        <v>464</v>
      </c>
      <c r="C67" t="s">
        <v>708</v>
      </c>
      <c r="D67" t="s">
        <v>709</v>
      </c>
      <c r="E67" t="s">
        <v>710</v>
      </c>
      <c r="G67" s="125" t="s">
        <v>284</v>
      </c>
      <c r="H67" t="e">
        <f t="shared" si="1"/>
        <v>#N/A</v>
      </c>
    </row>
    <row r="68" spans="1:8" x14ac:dyDescent="0.35">
      <c r="A68" t="s">
        <v>711</v>
      </c>
      <c r="B68" t="s">
        <v>464</v>
      </c>
      <c r="C68" t="s">
        <v>712</v>
      </c>
      <c r="D68" t="s">
        <v>713</v>
      </c>
      <c r="E68" t="s">
        <v>714</v>
      </c>
      <c r="G68" s="125" t="s">
        <v>286</v>
      </c>
      <c r="H68" t="e">
        <f t="shared" si="1"/>
        <v>#N/A</v>
      </c>
    </row>
    <row r="69" spans="1:8" x14ac:dyDescent="0.35">
      <c r="A69" t="s">
        <v>715</v>
      </c>
      <c r="B69" t="s">
        <v>464</v>
      </c>
      <c r="C69" t="s">
        <v>716</v>
      </c>
      <c r="D69" t="s">
        <v>717</v>
      </c>
      <c r="E69" t="s">
        <v>718</v>
      </c>
      <c r="G69" s="126" t="s">
        <v>290</v>
      </c>
      <c r="H69" t="e">
        <f t="shared" si="1"/>
        <v>#N/A</v>
      </c>
    </row>
    <row r="70" spans="1:8" x14ac:dyDescent="0.35">
      <c r="A70" t="s">
        <v>719</v>
      </c>
      <c r="B70" t="s">
        <v>464</v>
      </c>
      <c r="C70" t="s">
        <v>720</v>
      </c>
      <c r="D70" t="s">
        <v>721</v>
      </c>
      <c r="E70" t="s">
        <v>722</v>
      </c>
      <c r="G70" s="95" t="s">
        <v>292</v>
      </c>
      <c r="H70" t="str">
        <f t="shared" ref="H70:H101" si="2">VLOOKUP(G70,A72:E572,5,FALSE)</f>
        <v>135,283</v>
      </c>
    </row>
    <row r="71" spans="1:8" x14ac:dyDescent="0.35">
      <c r="A71" t="s">
        <v>723</v>
      </c>
      <c r="B71" t="s">
        <v>464</v>
      </c>
      <c r="C71" t="s">
        <v>724</v>
      </c>
      <c r="D71" t="s">
        <v>725</v>
      </c>
      <c r="E71" t="s">
        <v>726</v>
      </c>
      <c r="G71" s="95" t="s">
        <v>296</v>
      </c>
      <c r="H71" t="e">
        <f t="shared" si="2"/>
        <v>#N/A</v>
      </c>
    </row>
    <row r="72" spans="1:8" x14ac:dyDescent="0.35">
      <c r="A72" t="s">
        <v>727</v>
      </c>
      <c r="B72" t="s">
        <v>464</v>
      </c>
      <c r="C72" t="s">
        <v>728</v>
      </c>
      <c r="D72" t="s">
        <v>729</v>
      </c>
      <c r="E72" t="s">
        <v>730</v>
      </c>
      <c r="G72" s="125" t="s">
        <v>300</v>
      </c>
      <c r="H72" t="e">
        <f t="shared" si="2"/>
        <v>#N/A</v>
      </c>
    </row>
    <row r="73" spans="1:8" x14ac:dyDescent="0.35">
      <c r="A73" t="s">
        <v>731</v>
      </c>
      <c r="B73" t="s">
        <v>732</v>
      </c>
      <c r="C73" t="s">
        <v>733</v>
      </c>
      <c r="D73" t="s">
        <v>734</v>
      </c>
      <c r="E73" t="s">
        <v>735</v>
      </c>
      <c r="G73" s="96" t="s">
        <v>304</v>
      </c>
      <c r="H73" t="e">
        <f t="shared" si="2"/>
        <v>#N/A</v>
      </c>
    </row>
    <row r="74" spans="1:8" x14ac:dyDescent="0.35">
      <c r="A74" t="s">
        <v>736</v>
      </c>
      <c r="B74" t="s">
        <v>464</v>
      </c>
      <c r="C74" t="s">
        <v>737</v>
      </c>
      <c r="D74" t="s">
        <v>738</v>
      </c>
      <c r="E74" t="s">
        <v>739</v>
      </c>
      <c r="G74" s="100" t="s">
        <v>306</v>
      </c>
      <c r="H74" t="e">
        <f t="shared" si="2"/>
        <v>#N/A</v>
      </c>
    </row>
    <row r="75" spans="1:8" x14ac:dyDescent="0.35">
      <c r="A75" t="s">
        <v>740</v>
      </c>
      <c r="B75" t="s">
        <v>464</v>
      </c>
      <c r="C75" t="s">
        <v>741</v>
      </c>
      <c r="D75" t="s">
        <v>742</v>
      </c>
      <c r="E75" t="s">
        <v>743</v>
      </c>
      <c r="G75" s="95" t="s">
        <v>9445</v>
      </c>
      <c r="H75" t="e">
        <f t="shared" si="2"/>
        <v>#N/A</v>
      </c>
    </row>
    <row r="76" spans="1:8" x14ac:dyDescent="0.35">
      <c r="A76" t="s">
        <v>744</v>
      </c>
      <c r="B76" t="s">
        <v>558</v>
      </c>
      <c r="C76" t="s">
        <v>745</v>
      </c>
      <c r="D76" t="s">
        <v>746</v>
      </c>
      <c r="E76" t="s">
        <v>747</v>
      </c>
      <c r="G76" s="125" t="s">
        <v>309</v>
      </c>
      <c r="H76" t="e">
        <f t="shared" si="2"/>
        <v>#N/A</v>
      </c>
    </row>
    <row r="77" spans="1:8" x14ac:dyDescent="0.35">
      <c r="A77" t="s">
        <v>748</v>
      </c>
      <c r="B77" t="s">
        <v>464</v>
      </c>
      <c r="C77" t="s">
        <v>749</v>
      </c>
      <c r="D77" t="s">
        <v>750</v>
      </c>
      <c r="E77" t="s">
        <v>751</v>
      </c>
      <c r="G77" s="95" t="s">
        <v>7900</v>
      </c>
      <c r="H77" t="e">
        <f t="shared" si="2"/>
        <v>#N/A</v>
      </c>
    </row>
    <row r="78" spans="1:8" x14ac:dyDescent="0.35">
      <c r="A78" t="s">
        <v>752</v>
      </c>
      <c r="B78" t="s">
        <v>464</v>
      </c>
      <c r="C78" t="s">
        <v>753</v>
      </c>
      <c r="D78" t="s">
        <v>754</v>
      </c>
      <c r="E78" t="s">
        <v>755</v>
      </c>
      <c r="G78" s="126" t="s">
        <v>312</v>
      </c>
      <c r="H78" t="e">
        <f t="shared" si="2"/>
        <v>#N/A</v>
      </c>
    </row>
    <row r="79" spans="1:8" x14ac:dyDescent="0.35">
      <c r="A79" t="s">
        <v>756</v>
      </c>
      <c r="B79" t="s">
        <v>464</v>
      </c>
      <c r="C79" t="s">
        <v>757</v>
      </c>
      <c r="D79" t="s">
        <v>758</v>
      </c>
      <c r="E79" t="s">
        <v>759</v>
      </c>
      <c r="G79" s="100" t="s">
        <v>314</v>
      </c>
      <c r="H79" t="e">
        <f t="shared" si="2"/>
        <v>#N/A</v>
      </c>
    </row>
    <row r="80" spans="1:8" x14ac:dyDescent="0.35">
      <c r="A80" t="s">
        <v>760</v>
      </c>
      <c r="B80" t="s">
        <v>464</v>
      </c>
      <c r="C80" t="s">
        <v>761</v>
      </c>
      <c r="D80" t="s">
        <v>762</v>
      </c>
      <c r="E80" t="s">
        <v>763</v>
      </c>
      <c r="G80" s="95" t="s">
        <v>318</v>
      </c>
      <c r="H80" t="str">
        <f t="shared" si="2"/>
        <v>43,606</v>
      </c>
    </row>
    <row r="81" spans="1:8" x14ac:dyDescent="0.35">
      <c r="A81" t="s">
        <v>764</v>
      </c>
      <c r="B81" t="s">
        <v>464</v>
      </c>
      <c r="C81" t="s">
        <v>765</v>
      </c>
      <c r="D81" t="s">
        <v>766</v>
      </c>
      <c r="E81" t="s">
        <v>767</v>
      </c>
      <c r="G81" s="95" t="s">
        <v>1630</v>
      </c>
      <c r="H81" t="str">
        <f t="shared" si="2"/>
        <v>31,057</v>
      </c>
    </row>
    <row r="82" spans="1:8" x14ac:dyDescent="0.35">
      <c r="A82" t="s">
        <v>768</v>
      </c>
      <c r="B82" t="s">
        <v>769</v>
      </c>
      <c r="C82" t="s">
        <v>770</v>
      </c>
      <c r="D82" t="s">
        <v>771</v>
      </c>
      <c r="E82" t="s">
        <v>772</v>
      </c>
      <c r="G82" s="114" t="s">
        <v>321</v>
      </c>
      <c r="H82" t="e">
        <f t="shared" si="2"/>
        <v>#N/A</v>
      </c>
    </row>
    <row r="83" spans="1:8" x14ac:dyDescent="0.35">
      <c r="A83" t="s">
        <v>773</v>
      </c>
      <c r="B83" t="s">
        <v>774</v>
      </c>
      <c r="C83" t="s">
        <v>775</v>
      </c>
      <c r="D83" t="s">
        <v>776</v>
      </c>
      <c r="E83" t="s">
        <v>777</v>
      </c>
      <c r="G83" s="118" t="s">
        <v>327</v>
      </c>
      <c r="H83" t="e">
        <f t="shared" si="2"/>
        <v>#N/A</v>
      </c>
    </row>
    <row r="84" spans="1:8" x14ac:dyDescent="0.35">
      <c r="A84" t="s">
        <v>778</v>
      </c>
      <c r="B84" t="s">
        <v>464</v>
      </c>
      <c r="C84" t="s">
        <v>779</v>
      </c>
      <c r="D84" t="s">
        <v>780</v>
      </c>
      <c r="E84" t="s">
        <v>781</v>
      </c>
      <c r="G84" s="79" t="s">
        <v>329</v>
      </c>
      <c r="H84" t="e">
        <f t="shared" si="2"/>
        <v>#N/A</v>
      </c>
    </row>
    <row r="85" spans="1:8" ht="26" x14ac:dyDescent="0.35">
      <c r="A85" t="s">
        <v>782</v>
      </c>
      <c r="B85" t="s">
        <v>563</v>
      </c>
      <c r="C85" t="s">
        <v>783</v>
      </c>
      <c r="D85" t="s">
        <v>784</v>
      </c>
      <c r="E85" t="s">
        <v>785</v>
      </c>
      <c r="G85" s="118" t="s">
        <v>333</v>
      </c>
      <c r="H85" t="e">
        <f t="shared" si="2"/>
        <v>#N/A</v>
      </c>
    </row>
    <row r="86" spans="1:8" x14ac:dyDescent="0.35">
      <c r="A86" t="s">
        <v>786</v>
      </c>
      <c r="B86" t="s">
        <v>464</v>
      </c>
      <c r="C86" t="s">
        <v>787</v>
      </c>
      <c r="D86" t="s">
        <v>788</v>
      </c>
      <c r="E86" t="s">
        <v>789</v>
      </c>
      <c r="G86" s="118" t="s">
        <v>337</v>
      </c>
      <c r="H86" t="str">
        <f t="shared" si="2"/>
        <v>136,728</v>
      </c>
    </row>
    <row r="87" spans="1:8" x14ac:dyDescent="0.35">
      <c r="A87" t="s">
        <v>786</v>
      </c>
      <c r="B87" t="s">
        <v>528</v>
      </c>
      <c r="C87" t="s">
        <v>790</v>
      </c>
      <c r="D87" t="s">
        <v>791</v>
      </c>
      <c r="E87" t="s">
        <v>531</v>
      </c>
      <c r="G87" s="79" t="s">
        <v>339</v>
      </c>
      <c r="H87" t="e">
        <f t="shared" si="2"/>
        <v>#N/A</v>
      </c>
    </row>
    <row r="88" spans="1:8" ht="15" thickBot="1" x14ac:dyDescent="0.4">
      <c r="A88" t="s">
        <v>786</v>
      </c>
      <c r="B88" t="s">
        <v>792</v>
      </c>
      <c r="C88" t="s">
        <v>793</v>
      </c>
      <c r="D88" t="s">
        <v>794</v>
      </c>
      <c r="E88" t="s">
        <v>795</v>
      </c>
      <c r="G88" s="127" t="s">
        <v>341</v>
      </c>
      <c r="H88" t="e">
        <f t="shared" si="2"/>
        <v>#N/A</v>
      </c>
    </row>
    <row r="89" spans="1:8" ht="15" thickBot="1" x14ac:dyDescent="0.4">
      <c r="A89" t="s">
        <v>796</v>
      </c>
      <c r="B89" t="s">
        <v>558</v>
      </c>
      <c r="C89" t="s">
        <v>797</v>
      </c>
      <c r="D89" t="s">
        <v>798</v>
      </c>
      <c r="E89" t="s">
        <v>799</v>
      </c>
      <c r="G89" s="128" t="s">
        <v>8227</v>
      </c>
      <c r="H89" t="e">
        <f t="shared" si="2"/>
        <v>#N/A</v>
      </c>
    </row>
    <row r="90" spans="1:8" ht="15" thickBot="1" x14ac:dyDescent="0.4">
      <c r="A90" t="s">
        <v>800</v>
      </c>
      <c r="B90" t="s">
        <v>464</v>
      </c>
      <c r="C90" t="s">
        <v>801</v>
      </c>
      <c r="D90" t="s">
        <v>802</v>
      </c>
      <c r="E90" t="s">
        <v>803</v>
      </c>
      <c r="G90" s="105" t="s">
        <v>344</v>
      </c>
      <c r="H90" t="str">
        <f t="shared" si="2"/>
        <v>44,595</v>
      </c>
    </row>
    <row r="91" spans="1:8" ht="15" thickBot="1" x14ac:dyDescent="0.4">
      <c r="A91" t="s">
        <v>804</v>
      </c>
      <c r="B91" t="s">
        <v>464</v>
      </c>
      <c r="C91" t="s">
        <v>805</v>
      </c>
      <c r="D91" t="s">
        <v>806</v>
      </c>
      <c r="E91" t="s">
        <v>807</v>
      </c>
      <c r="G91" s="128" t="s">
        <v>1812</v>
      </c>
      <c r="H91" t="str">
        <f t="shared" si="2"/>
        <v>29,873</v>
      </c>
    </row>
    <row r="92" spans="1:8" ht="15" thickBot="1" x14ac:dyDescent="0.4">
      <c r="A92" t="s">
        <v>808</v>
      </c>
      <c r="B92" t="s">
        <v>464</v>
      </c>
      <c r="C92" t="s">
        <v>809</v>
      </c>
      <c r="D92" t="s">
        <v>810</v>
      </c>
      <c r="E92" t="s">
        <v>811</v>
      </c>
      <c r="G92" s="106" t="s">
        <v>353</v>
      </c>
      <c r="H92" t="e">
        <f t="shared" si="2"/>
        <v>#N/A</v>
      </c>
    </row>
    <row r="93" spans="1:8" ht="15" thickBot="1" x14ac:dyDescent="0.4">
      <c r="A93" t="s">
        <v>812</v>
      </c>
      <c r="B93" t="s">
        <v>464</v>
      </c>
      <c r="C93" t="s">
        <v>813</v>
      </c>
      <c r="D93" t="s">
        <v>814</v>
      </c>
      <c r="E93" t="s">
        <v>815</v>
      </c>
      <c r="G93" s="128" t="s">
        <v>8272</v>
      </c>
      <c r="H93" t="e">
        <f t="shared" si="2"/>
        <v>#N/A</v>
      </c>
    </row>
    <row r="94" spans="1:8" ht="15" thickBot="1" x14ac:dyDescent="0.4">
      <c r="A94" t="s">
        <v>816</v>
      </c>
      <c r="B94" t="s">
        <v>464</v>
      </c>
      <c r="C94" t="s">
        <v>817</v>
      </c>
      <c r="D94" t="s">
        <v>818</v>
      </c>
      <c r="E94" t="s">
        <v>819</v>
      </c>
      <c r="G94" s="106" t="s">
        <v>356</v>
      </c>
      <c r="H94" t="e">
        <f t="shared" si="2"/>
        <v>#N/A</v>
      </c>
    </row>
    <row r="95" spans="1:8" ht="15" thickBot="1" x14ac:dyDescent="0.4">
      <c r="A95" t="s">
        <v>820</v>
      </c>
      <c r="B95" t="s">
        <v>464</v>
      </c>
      <c r="C95" t="s">
        <v>821</v>
      </c>
      <c r="D95" t="s">
        <v>822</v>
      </c>
      <c r="E95" t="s">
        <v>823</v>
      </c>
      <c r="G95" s="128" t="s">
        <v>358</v>
      </c>
      <c r="H95" t="e">
        <f t="shared" si="2"/>
        <v>#N/A</v>
      </c>
    </row>
    <row r="96" spans="1:8" ht="15" thickBot="1" x14ac:dyDescent="0.4">
      <c r="A96" t="s">
        <v>824</v>
      </c>
      <c r="B96" t="s">
        <v>464</v>
      </c>
      <c r="C96" t="s">
        <v>825</v>
      </c>
      <c r="D96" t="s">
        <v>826</v>
      </c>
      <c r="E96" t="s">
        <v>827</v>
      </c>
      <c r="G96" s="106" t="s">
        <v>360</v>
      </c>
      <c r="H96" t="e">
        <f t="shared" si="2"/>
        <v>#N/A</v>
      </c>
    </row>
    <row r="97" spans="1:8" ht="15" thickBot="1" x14ac:dyDescent="0.4">
      <c r="A97" t="s">
        <v>828</v>
      </c>
      <c r="B97" t="s">
        <v>464</v>
      </c>
      <c r="C97" t="s">
        <v>829</v>
      </c>
      <c r="D97" t="s">
        <v>830</v>
      </c>
      <c r="E97" t="s">
        <v>831</v>
      </c>
      <c r="G97" s="129" t="s">
        <v>362</v>
      </c>
      <c r="H97" t="e">
        <f t="shared" si="2"/>
        <v>#N/A</v>
      </c>
    </row>
    <row r="98" spans="1:8" ht="15" thickBot="1" x14ac:dyDescent="0.4">
      <c r="A98" t="s">
        <v>832</v>
      </c>
      <c r="B98" t="s">
        <v>464</v>
      </c>
      <c r="C98" t="s">
        <v>833</v>
      </c>
      <c r="D98" t="s">
        <v>834</v>
      </c>
      <c r="E98" t="s">
        <v>835</v>
      </c>
      <c r="G98" s="129" t="s">
        <v>364</v>
      </c>
      <c r="H98" t="e">
        <f t="shared" si="2"/>
        <v>#N/A</v>
      </c>
    </row>
    <row r="99" spans="1:8" ht="15" thickBot="1" x14ac:dyDescent="0.4">
      <c r="A99" t="s">
        <v>836</v>
      </c>
      <c r="B99" t="s">
        <v>563</v>
      </c>
      <c r="C99" t="s">
        <v>837</v>
      </c>
      <c r="D99" t="s">
        <v>838</v>
      </c>
      <c r="E99" t="s">
        <v>839</v>
      </c>
      <c r="G99" s="110" t="s">
        <v>366</v>
      </c>
      <c r="H99" t="e">
        <f t="shared" si="2"/>
        <v>#N/A</v>
      </c>
    </row>
    <row r="100" spans="1:8" ht="15" thickBot="1" x14ac:dyDescent="0.4">
      <c r="A100" t="s">
        <v>216</v>
      </c>
      <c r="B100" t="s">
        <v>464</v>
      </c>
      <c r="C100" t="s">
        <v>840</v>
      </c>
      <c r="D100" t="s">
        <v>841</v>
      </c>
      <c r="E100" t="s">
        <v>842</v>
      </c>
      <c r="G100" s="129" t="s">
        <v>368</v>
      </c>
      <c r="H100" t="e">
        <f t="shared" si="2"/>
        <v>#N/A</v>
      </c>
    </row>
    <row r="101" spans="1:8" ht="15" thickBot="1" x14ac:dyDescent="0.4">
      <c r="A101" t="s">
        <v>843</v>
      </c>
      <c r="B101" t="s">
        <v>464</v>
      </c>
      <c r="C101" t="s">
        <v>844</v>
      </c>
      <c r="D101" t="s">
        <v>845</v>
      </c>
      <c r="E101" t="s">
        <v>846</v>
      </c>
      <c r="G101" s="128" t="s">
        <v>370</v>
      </c>
      <c r="H101" t="e">
        <f t="shared" si="2"/>
        <v>#N/A</v>
      </c>
    </row>
    <row r="102" spans="1:8" ht="15" thickBot="1" x14ac:dyDescent="0.4">
      <c r="A102" t="s">
        <v>847</v>
      </c>
      <c r="B102" t="s">
        <v>848</v>
      </c>
      <c r="C102" t="s">
        <v>849</v>
      </c>
      <c r="D102" t="s">
        <v>850</v>
      </c>
      <c r="E102" t="s">
        <v>851</v>
      </c>
      <c r="G102" s="106" t="s">
        <v>1901</v>
      </c>
      <c r="H102" t="str">
        <f t="shared" ref="H102:H133" si="3">VLOOKUP(G102,A104:E604,5,FALSE)</f>
        <v>6,790</v>
      </c>
    </row>
    <row r="103" spans="1:8" ht="15" thickBot="1" x14ac:dyDescent="0.4">
      <c r="A103" t="s">
        <v>852</v>
      </c>
      <c r="B103" t="s">
        <v>464</v>
      </c>
      <c r="C103" t="s">
        <v>853</v>
      </c>
      <c r="D103" t="s">
        <v>854</v>
      </c>
      <c r="E103" t="s">
        <v>855</v>
      </c>
      <c r="G103" s="129" t="s">
        <v>373</v>
      </c>
      <c r="H103" t="e">
        <f t="shared" si="3"/>
        <v>#N/A</v>
      </c>
    </row>
    <row r="104" spans="1:8" ht="15" thickBot="1" x14ac:dyDescent="0.4">
      <c r="A104" t="s">
        <v>856</v>
      </c>
      <c r="B104" t="s">
        <v>769</v>
      </c>
      <c r="C104" t="s">
        <v>857</v>
      </c>
      <c r="D104" t="s">
        <v>858</v>
      </c>
      <c r="E104" t="s">
        <v>859</v>
      </c>
      <c r="G104" s="128" t="s">
        <v>5707</v>
      </c>
      <c r="H104" t="e">
        <f t="shared" si="3"/>
        <v>#N/A</v>
      </c>
    </row>
    <row r="105" spans="1:8" ht="15" thickBot="1" x14ac:dyDescent="0.4">
      <c r="A105" t="s">
        <v>860</v>
      </c>
      <c r="B105" t="s">
        <v>558</v>
      </c>
      <c r="C105" t="s">
        <v>861</v>
      </c>
      <c r="D105" t="s">
        <v>862</v>
      </c>
      <c r="E105" t="s">
        <v>863</v>
      </c>
      <c r="G105" s="128" t="s">
        <v>382</v>
      </c>
      <c r="H105" t="e">
        <f t="shared" si="3"/>
        <v>#N/A</v>
      </c>
    </row>
    <row r="106" spans="1:8" ht="15" thickBot="1" x14ac:dyDescent="0.4">
      <c r="A106" t="s">
        <v>864</v>
      </c>
      <c r="B106" t="s">
        <v>464</v>
      </c>
      <c r="C106" t="s">
        <v>865</v>
      </c>
      <c r="D106" t="s">
        <v>866</v>
      </c>
      <c r="E106" t="s">
        <v>867</v>
      </c>
      <c r="G106" s="106" t="s">
        <v>386</v>
      </c>
      <c r="H106" t="e">
        <f t="shared" si="3"/>
        <v>#N/A</v>
      </c>
    </row>
    <row r="107" spans="1:8" ht="15" thickBot="1" x14ac:dyDescent="0.4">
      <c r="A107" t="s">
        <v>868</v>
      </c>
      <c r="B107" t="s">
        <v>558</v>
      </c>
      <c r="C107" t="s">
        <v>869</v>
      </c>
      <c r="D107" t="s">
        <v>870</v>
      </c>
      <c r="E107" t="s">
        <v>871</v>
      </c>
      <c r="G107" s="110" t="s">
        <v>388</v>
      </c>
      <c r="H107" t="e">
        <f t="shared" si="3"/>
        <v>#N/A</v>
      </c>
    </row>
    <row r="108" spans="1:8" ht="15" thickBot="1" x14ac:dyDescent="0.4">
      <c r="A108" t="s">
        <v>872</v>
      </c>
      <c r="B108" t="s">
        <v>464</v>
      </c>
      <c r="C108" t="s">
        <v>873</v>
      </c>
      <c r="D108" t="s">
        <v>874</v>
      </c>
      <c r="E108" t="s">
        <v>875</v>
      </c>
      <c r="G108" s="128" t="s">
        <v>390</v>
      </c>
      <c r="H108" t="str">
        <f t="shared" si="3"/>
        <v>9,079</v>
      </c>
    </row>
    <row r="109" spans="1:8" ht="15" thickBot="1" x14ac:dyDescent="0.4">
      <c r="A109" t="s">
        <v>876</v>
      </c>
      <c r="B109" t="s">
        <v>464</v>
      </c>
      <c r="C109" t="s">
        <v>877</v>
      </c>
      <c r="D109" t="s">
        <v>878</v>
      </c>
      <c r="E109" t="s">
        <v>879</v>
      </c>
      <c r="G109" s="129" t="s">
        <v>392</v>
      </c>
      <c r="H109" t="e">
        <f t="shared" si="3"/>
        <v>#N/A</v>
      </c>
    </row>
    <row r="110" spans="1:8" ht="15" thickBot="1" x14ac:dyDescent="0.4">
      <c r="A110" t="s">
        <v>880</v>
      </c>
      <c r="B110" t="s">
        <v>464</v>
      </c>
      <c r="C110" t="s">
        <v>881</v>
      </c>
      <c r="D110" t="s">
        <v>882</v>
      </c>
      <c r="E110" t="s">
        <v>883</v>
      </c>
      <c r="G110" s="106" t="s">
        <v>2151</v>
      </c>
      <c r="H110" t="str">
        <f t="shared" si="3"/>
        <v>35,201</v>
      </c>
    </row>
    <row r="111" spans="1:8" ht="15" thickBot="1" x14ac:dyDescent="0.4">
      <c r="A111" t="s">
        <v>884</v>
      </c>
      <c r="B111" t="s">
        <v>464</v>
      </c>
      <c r="C111" t="s">
        <v>885</v>
      </c>
      <c r="D111" t="s">
        <v>886</v>
      </c>
      <c r="E111" t="s">
        <v>887</v>
      </c>
      <c r="G111" s="110" t="s">
        <v>395</v>
      </c>
      <c r="H111" t="e">
        <f t="shared" si="3"/>
        <v>#N/A</v>
      </c>
    </row>
    <row r="112" spans="1:8" ht="15" thickBot="1" x14ac:dyDescent="0.4">
      <c r="A112" t="s">
        <v>888</v>
      </c>
      <c r="B112" t="s">
        <v>464</v>
      </c>
      <c r="C112" t="s">
        <v>889</v>
      </c>
      <c r="D112" t="s">
        <v>890</v>
      </c>
      <c r="E112" t="s">
        <v>891</v>
      </c>
      <c r="G112" s="128" t="s">
        <v>397</v>
      </c>
      <c r="H112" t="e">
        <f t="shared" si="3"/>
        <v>#N/A</v>
      </c>
    </row>
    <row r="113" spans="1:8" ht="15" thickBot="1" x14ac:dyDescent="0.4">
      <c r="A113" t="s">
        <v>892</v>
      </c>
      <c r="B113" t="s">
        <v>464</v>
      </c>
      <c r="C113" t="s">
        <v>893</v>
      </c>
      <c r="D113" t="s">
        <v>894</v>
      </c>
      <c r="E113" t="s">
        <v>895</v>
      </c>
      <c r="G113" s="123" t="s">
        <v>6108</v>
      </c>
      <c r="H113" t="e">
        <f t="shared" si="3"/>
        <v>#N/A</v>
      </c>
    </row>
    <row r="114" spans="1:8" ht="15" thickBot="1" x14ac:dyDescent="0.4">
      <c r="A114" t="s">
        <v>896</v>
      </c>
      <c r="B114" t="s">
        <v>464</v>
      </c>
      <c r="C114" t="s">
        <v>897</v>
      </c>
      <c r="D114" t="s">
        <v>898</v>
      </c>
      <c r="E114" t="s">
        <v>899</v>
      </c>
      <c r="G114" s="110" t="s">
        <v>402</v>
      </c>
      <c r="H114" t="e">
        <f t="shared" si="3"/>
        <v>#N/A</v>
      </c>
    </row>
    <row r="115" spans="1:8" ht="15" thickBot="1" x14ac:dyDescent="0.4">
      <c r="A115" t="s">
        <v>900</v>
      </c>
      <c r="B115" t="s">
        <v>464</v>
      </c>
      <c r="C115" t="s">
        <v>901</v>
      </c>
      <c r="D115" t="s">
        <v>902</v>
      </c>
      <c r="E115" t="s">
        <v>903</v>
      </c>
      <c r="G115" s="106" t="s">
        <v>404</v>
      </c>
      <c r="H115" t="e">
        <f t="shared" si="3"/>
        <v>#N/A</v>
      </c>
    </row>
    <row r="116" spans="1:8" ht="15" thickBot="1" x14ac:dyDescent="0.4">
      <c r="A116" t="s">
        <v>904</v>
      </c>
      <c r="B116" t="s">
        <v>464</v>
      </c>
      <c r="C116" t="s">
        <v>905</v>
      </c>
      <c r="D116" t="s">
        <v>906</v>
      </c>
      <c r="E116" t="s">
        <v>907</v>
      </c>
      <c r="G116" s="128" t="s">
        <v>406</v>
      </c>
      <c r="H116" t="e">
        <f t="shared" si="3"/>
        <v>#N/A</v>
      </c>
    </row>
    <row r="117" spans="1:8" ht="15" thickBot="1" x14ac:dyDescent="0.4">
      <c r="A117" t="s">
        <v>908</v>
      </c>
      <c r="B117" t="s">
        <v>464</v>
      </c>
      <c r="C117" t="s">
        <v>909</v>
      </c>
      <c r="D117" t="s">
        <v>910</v>
      </c>
      <c r="E117" t="s">
        <v>911</v>
      </c>
      <c r="G117" s="128" t="s">
        <v>2198</v>
      </c>
      <c r="H117" t="str">
        <f t="shared" si="3"/>
        <v>55,017</v>
      </c>
    </row>
    <row r="118" spans="1:8" ht="15" thickBot="1" x14ac:dyDescent="0.4">
      <c r="A118" t="s">
        <v>912</v>
      </c>
      <c r="B118" t="s">
        <v>464</v>
      </c>
      <c r="C118" t="s">
        <v>913</v>
      </c>
      <c r="D118" t="s">
        <v>914</v>
      </c>
      <c r="E118" t="s">
        <v>915</v>
      </c>
      <c r="G118" s="129" t="s">
        <v>409</v>
      </c>
      <c r="H118" t="e">
        <f t="shared" si="3"/>
        <v>#N/A</v>
      </c>
    </row>
    <row r="119" spans="1:8" ht="15" thickBot="1" x14ac:dyDescent="0.4">
      <c r="A119" t="s">
        <v>916</v>
      </c>
      <c r="B119" t="s">
        <v>917</v>
      </c>
      <c r="C119" t="s">
        <v>918</v>
      </c>
      <c r="D119" t="s">
        <v>919</v>
      </c>
      <c r="E119" t="s">
        <v>920</v>
      </c>
      <c r="G119" s="128" t="s">
        <v>411</v>
      </c>
      <c r="H119" t="e">
        <f t="shared" si="3"/>
        <v>#N/A</v>
      </c>
    </row>
    <row r="120" spans="1:8" ht="15" thickBot="1" x14ac:dyDescent="0.4">
      <c r="A120" t="s">
        <v>921</v>
      </c>
      <c r="B120" t="s">
        <v>464</v>
      </c>
      <c r="C120" t="s">
        <v>922</v>
      </c>
      <c r="D120" t="s">
        <v>923</v>
      </c>
      <c r="E120" t="s">
        <v>924</v>
      </c>
      <c r="G120" s="129" t="s">
        <v>415</v>
      </c>
      <c r="H120" t="e">
        <f t="shared" si="3"/>
        <v>#N/A</v>
      </c>
    </row>
    <row r="121" spans="1:8" ht="15" thickBot="1" x14ac:dyDescent="0.4">
      <c r="A121" t="s">
        <v>925</v>
      </c>
      <c r="B121" t="s">
        <v>464</v>
      </c>
      <c r="C121" t="s">
        <v>926</v>
      </c>
      <c r="D121" t="s">
        <v>927</v>
      </c>
      <c r="E121" t="s">
        <v>928</v>
      </c>
      <c r="G121" s="128" t="s">
        <v>417</v>
      </c>
      <c r="H121" t="e">
        <f t="shared" si="3"/>
        <v>#N/A</v>
      </c>
    </row>
    <row r="122" spans="1:8" ht="15" thickBot="1" x14ac:dyDescent="0.4">
      <c r="A122" t="s">
        <v>929</v>
      </c>
      <c r="B122" t="s">
        <v>558</v>
      </c>
      <c r="C122" t="s">
        <v>930</v>
      </c>
      <c r="D122" t="s">
        <v>931</v>
      </c>
      <c r="E122" t="s">
        <v>932</v>
      </c>
      <c r="G122" s="128" t="s">
        <v>419</v>
      </c>
      <c r="H122" t="e">
        <f t="shared" si="3"/>
        <v>#N/A</v>
      </c>
    </row>
    <row r="123" spans="1:8" ht="15" thickBot="1" x14ac:dyDescent="0.4">
      <c r="A123" t="s">
        <v>933</v>
      </c>
      <c r="B123" t="s">
        <v>464</v>
      </c>
      <c r="C123" t="s">
        <v>934</v>
      </c>
      <c r="D123" t="s">
        <v>935</v>
      </c>
      <c r="E123" t="s">
        <v>936</v>
      </c>
      <c r="G123" s="129" t="s">
        <v>421</v>
      </c>
      <c r="H123" t="e">
        <f t="shared" si="3"/>
        <v>#N/A</v>
      </c>
    </row>
    <row r="124" spans="1:8" ht="15" thickBot="1" x14ac:dyDescent="0.4">
      <c r="A124" t="s">
        <v>937</v>
      </c>
      <c r="B124" t="s">
        <v>558</v>
      </c>
      <c r="C124" t="s">
        <v>938</v>
      </c>
      <c r="D124" t="s">
        <v>939</v>
      </c>
      <c r="E124" t="s">
        <v>940</v>
      </c>
      <c r="G124" s="129" t="s">
        <v>423</v>
      </c>
      <c r="H124" t="str">
        <f t="shared" si="3"/>
        <v>7,670</v>
      </c>
    </row>
    <row r="125" spans="1:8" ht="15" thickBot="1" x14ac:dyDescent="0.4">
      <c r="A125" t="s">
        <v>941</v>
      </c>
      <c r="B125" t="s">
        <v>464</v>
      </c>
      <c r="C125" t="s">
        <v>942</v>
      </c>
      <c r="D125" t="s">
        <v>943</v>
      </c>
      <c r="E125" t="s">
        <v>944</v>
      </c>
      <c r="G125" s="105" t="s">
        <v>425</v>
      </c>
      <c r="H125" t="e">
        <f t="shared" si="3"/>
        <v>#N/A</v>
      </c>
    </row>
    <row r="126" spans="1:8" ht="15" thickBot="1" x14ac:dyDescent="0.4">
      <c r="A126" t="s">
        <v>945</v>
      </c>
      <c r="B126" t="s">
        <v>464</v>
      </c>
      <c r="C126" t="s">
        <v>946</v>
      </c>
      <c r="D126" t="s">
        <v>947</v>
      </c>
      <c r="E126" t="s">
        <v>948</v>
      </c>
      <c r="G126" s="128" t="s">
        <v>427</v>
      </c>
      <c r="H126" t="e">
        <f t="shared" si="3"/>
        <v>#N/A</v>
      </c>
    </row>
    <row r="127" spans="1:8" ht="15" thickBot="1" x14ac:dyDescent="0.4">
      <c r="A127" t="s">
        <v>231</v>
      </c>
      <c r="B127" t="s">
        <v>464</v>
      </c>
      <c r="C127" t="s">
        <v>949</v>
      </c>
      <c r="D127" t="s">
        <v>950</v>
      </c>
      <c r="E127" t="s">
        <v>951</v>
      </c>
      <c r="G127" s="110" t="s">
        <v>6434</v>
      </c>
      <c r="H127" t="e">
        <f t="shared" si="3"/>
        <v>#N/A</v>
      </c>
    </row>
    <row r="128" spans="1:8" ht="15" thickBot="1" x14ac:dyDescent="0.4">
      <c r="A128" t="s">
        <v>952</v>
      </c>
      <c r="B128" t="s">
        <v>464</v>
      </c>
      <c r="C128" t="s">
        <v>953</v>
      </c>
      <c r="D128" t="s">
        <v>954</v>
      </c>
      <c r="E128" t="s">
        <v>955</v>
      </c>
      <c r="G128" s="106" t="s">
        <v>430</v>
      </c>
      <c r="H128" t="e">
        <f t="shared" si="3"/>
        <v>#N/A</v>
      </c>
    </row>
    <row r="129" spans="1:8" ht="15" thickBot="1" x14ac:dyDescent="0.4">
      <c r="A129" t="s">
        <v>956</v>
      </c>
      <c r="B129" t="s">
        <v>464</v>
      </c>
      <c r="C129" t="s">
        <v>957</v>
      </c>
      <c r="D129" t="s">
        <v>958</v>
      </c>
      <c r="E129" t="s">
        <v>959</v>
      </c>
      <c r="G129" s="128" t="s">
        <v>432</v>
      </c>
      <c r="H129" t="e">
        <f t="shared" si="3"/>
        <v>#N/A</v>
      </c>
    </row>
    <row r="130" spans="1:8" ht="15" thickBot="1" x14ac:dyDescent="0.4">
      <c r="A130" t="s">
        <v>960</v>
      </c>
      <c r="B130" t="s">
        <v>464</v>
      </c>
      <c r="C130" t="s">
        <v>961</v>
      </c>
      <c r="D130" t="s">
        <v>962</v>
      </c>
      <c r="E130" t="s">
        <v>963</v>
      </c>
      <c r="G130" s="105" t="s">
        <v>434</v>
      </c>
      <c r="H130" t="str">
        <f t="shared" si="3"/>
        <v>33,637</v>
      </c>
    </row>
    <row r="131" spans="1:8" ht="15" thickBot="1" x14ac:dyDescent="0.4">
      <c r="A131" t="s">
        <v>964</v>
      </c>
      <c r="B131" t="s">
        <v>464</v>
      </c>
      <c r="C131" t="s">
        <v>965</v>
      </c>
      <c r="D131" t="s">
        <v>966</v>
      </c>
      <c r="E131" t="s">
        <v>967</v>
      </c>
      <c r="G131" s="128" t="s">
        <v>436</v>
      </c>
      <c r="H131" t="e">
        <f t="shared" si="3"/>
        <v>#N/A</v>
      </c>
    </row>
    <row r="132" spans="1:8" ht="15" thickBot="1" x14ac:dyDescent="0.4">
      <c r="A132" t="s">
        <v>968</v>
      </c>
      <c r="B132" t="s">
        <v>969</v>
      </c>
      <c r="C132" t="s">
        <v>970</v>
      </c>
      <c r="D132" t="s">
        <v>971</v>
      </c>
      <c r="E132" t="s">
        <v>697</v>
      </c>
      <c r="G132" s="128" t="s">
        <v>438</v>
      </c>
      <c r="H132" t="e">
        <f t="shared" si="3"/>
        <v>#N/A</v>
      </c>
    </row>
    <row r="133" spans="1:8" ht="15" thickBot="1" x14ac:dyDescent="0.4">
      <c r="A133" t="s">
        <v>972</v>
      </c>
      <c r="B133" t="s">
        <v>558</v>
      </c>
      <c r="C133" t="s">
        <v>973</v>
      </c>
      <c r="D133" t="s">
        <v>974</v>
      </c>
      <c r="E133" t="s">
        <v>975</v>
      </c>
      <c r="G133" s="128" t="s">
        <v>440</v>
      </c>
      <c r="H133" t="e">
        <f t="shared" si="3"/>
        <v>#N/A</v>
      </c>
    </row>
    <row r="134" spans="1:8" x14ac:dyDescent="0.35">
      <c r="A134" t="s">
        <v>976</v>
      </c>
      <c r="B134" t="s">
        <v>464</v>
      </c>
      <c r="C134" t="s">
        <v>977</v>
      </c>
      <c r="D134" t="s">
        <v>978</v>
      </c>
      <c r="E134" t="s">
        <v>979</v>
      </c>
      <c r="G134" s="130" t="s">
        <v>442</v>
      </c>
      <c r="H134" t="str">
        <f t="shared" ref="H134:H165" si="4">VLOOKUP(G134,A136:E636,5,FALSE)</f>
        <v>63,592</v>
      </c>
    </row>
    <row r="135" spans="1:8" x14ac:dyDescent="0.35">
      <c r="A135" t="s">
        <v>980</v>
      </c>
      <c r="B135" t="s">
        <v>464</v>
      </c>
      <c r="C135" t="s">
        <v>981</v>
      </c>
      <c r="D135" t="s">
        <v>982</v>
      </c>
      <c r="E135" t="s">
        <v>983</v>
      </c>
    </row>
    <row r="136" spans="1:8" x14ac:dyDescent="0.35">
      <c r="A136" t="s">
        <v>984</v>
      </c>
      <c r="B136" t="s">
        <v>464</v>
      </c>
      <c r="C136" t="s">
        <v>985</v>
      </c>
      <c r="D136" t="s">
        <v>986</v>
      </c>
      <c r="E136" t="s">
        <v>987</v>
      </c>
    </row>
    <row r="137" spans="1:8" x14ac:dyDescent="0.35">
      <c r="A137" t="s">
        <v>988</v>
      </c>
      <c r="B137" t="s">
        <v>499</v>
      </c>
      <c r="C137" t="s">
        <v>989</v>
      </c>
      <c r="D137" t="s">
        <v>990</v>
      </c>
      <c r="E137" t="s">
        <v>991</v>
      </c>
    </row>
    <row r="138" spans="1:8" x14ac:dyDescent="0.35">
      <c r="A138" t="s">
        <v>992</v>
      </c>
      <c r="B138" t="s">
        <v>464</v>
      </c>
      <c r="C138" t="s">
        <v>993</v>
      </c>
      <c r="D138" t="s">
        <v>994</v>
      </c>
      <c r="E138" t="s">
        <v>995</v>
      </c>
    </row>
    <row r="139" spans="1:8" x14ac:dyDescent="0.35">
      <c r="A139" t="s">
        <v>996</v>
      </c>
      <c r="B139" t="s">
        <v>464</v>
      </c>
      <c r="C139" t="s">
        <v>997</v>
      </c>
      <c r="D139" t="s">
        <v>998</v>
      </c>
      <c r="E139" t="s">
        <v>999</v>
      </c>
    </row>
    <row r="140" spans="1:8" x14ac:dyDescent="0.35">
      <c r="A140" t="s">
        <v>1000</v>
      </c>
      <c r="B140" t="s">
        <v>1001</v>
      </c>
      <c r="C140" t="s">
        <v>1002</v>
      </c>
      <c r="D140" t="s">
        <v>1003</v>
      </c>
      <c r="E140" t="s">
        <v>1004</v>
      </c>
    </row>
    <row r="141" spans="1:8" x14ac:dyDescent="0.35">
      <c r="A141" t="s">
        <v>1005</v>
      </c>
      <c r="B141" t="s">
        <v>464</v>
      </c>
      <c r="C141" t="s">
        <v>1006</v>
      </c>
      <c r="D141" t="s">
        <v>1007</v>
      </c>
      <c r="E141" t="s">
        <v>1008</v>
      </c>
    </row>
    <row r="142" spans="1:8" x14ac:dyDescent="0.35">
      <c r="A142" t="s">
        <v>1009</v>
      </c>
      <c r="B142" t="s">
        <v>1010</v>
      </c>
      <c r="C142" t="s">
        <v>1011</v>
      </c>
      <c r="D142" t="s">
        <v>1012</v>
      </c>
      <c r="E142" t="s">
        <v>1013</v>
      </c>
    </row>
    <row r="143" spans="1:8" x14ac:dyDescent="0.35">
      <c r="A143" t="s">
        <v>1014</v>
      </c>
      <c r="B143" t="s">
        <v>563</v>
      </c>
      <c r="C143" t="s">
        <v>1015</v>
      </c>
      <c r="D143" t="s">
        <v>1016</v>
      </c>
      <c r="E143" t="s">
        <v>1017</v>
      </c>
    </row>
    <row r="144" spans="1:8" x14ac:dyDescent="0.35">
      <c r="A144" t="s">
        <v>1018</v>
      </c>
      <c r="B144" t="s">
        <v>464</v>
      </c>
      <c r="C144" t="s">
        <v>1019</v>
      </c>
      <c r="D144" t="s">
        <v>1020</v>
      </c>
      <c r="E144" t="s">
        <v>1021</v>
      </c>
    </row>
    <row r="145" spans="1:5" x14ac:dyDescent="0.35">
      <c r="A145" t="s">
        <v>240</v>
      </c>
      <c r="B145" t="s">
        <v>464</v>
      </c>
      <c r="C145" t="s">
        <v>1022</v>
      </c>
      <c r="D145" t="s">
        <v>1023</v>
      </c>
      <c r="E145" t="s">
        <v>1024</v>
      </c>
    </row>
    <row r="146" spans="1:5" x14ac:dyDescent="0.35">
      <c r="A146" t="s">
        <v>1025</v>
      </c>
      <c r="B146" t="s">
        <v>1026</v>
      </c>
      <c r="C146" t="s">
        <v>1027</v>
      </c>
      <c r="D146" t="s">
        <v>1028</v>
      </c>
      <c r="E146" t="s">
        <v>697</v>
      </c>
    </row>
    <row r="147" spans="1:5" x14ac:dyDescent="0.35">
      <c r="A147" t="s">
        <v>1029</v>
      </c>
      <c r="B147" t="s">
        <v>537</v>
      </c>
      <c r="C147" t="s">
        <v>1030</v>
      </c>
      <c r="D147" t="s">
        <v>1031</v>
      </c>
      <c r="E147" t="s">
        <v>697</v>
      </c>
    </row>
    <row r="148" spans="1:5" x14ac:dyDescent="0.35">
      <c r="A148" t="s">
        <v>1032</v>
      </c>
      <c r="B148" t="s">
        <v>558</v>
      </c>
      <c r="C148" t="s">
        <v>1033</v>
      </c>
      <c r="D148" t="s">
        <v>1034</v>
      </c>
      <c r="E148" t="s">
        <v>1035</v>
      </c>
    </row>
    <row r="149" spans="1:5" x14ac:dyDescent="0.35">
      <c r="A149" t="s">
        <v>1036</v>
      </c>
      <c r="B149" t="s">
        <v>464</v>
      </c>
      <c r="C149" t="s">
        <v>1037</v>
      </c>
      <c r="D149" t="s">
        <v>1038</v>
      </c>
      <c r="E149" t="s">
        <v>1039</v>
      </c>
    </row>
    <row r="150" spans="1:5" x14ac:dyDescent="0.35">
      <c r="A150" t="s">
        <v>1040</v>
      </c>
      <c r="B150" t="s">
        <v>464</v>
      </c>
      <c r="C150" t="s">
        <v>1041</v>
      </c>
      <c r="D150" t="s">
        <v>1042</v>
      </c>
      <c r="E150" t="s">
        <v>1043</v>
      </c>
    </row>
    <row r="151" spans="1:5" x14ac:dyDescent="0.35">
      <c r="A151" t="s">
        <v>1044</v>
      </c>
      <c r="B151" t="s">
        <v>524</v>
      </c>
      <c r="C151" t="s">
        <v>1045</v>
      </c>
      <c r="D151" t="s">
        <v>1046</v>
      </c>
      <c r="E151" t="s">
        <v>1047</v>
      </c>
    </row>
    <row r="152" spans="1:5" x14ac:dyDescent="0.35">
      <c r="A152" t="s">
        <v>1048</v>
      </c>
      <c r="B152" t="s">
        <v>558</v>
      </c>
      <c r="C152" t="s">
        <v>1049</v>
      </c>
      <c r="D152" t="s">
        <v>1050</v>
      </c>
      <c r="E152" t="s">
        <v>1051</v>
      </c>
    </row>
    <row r="153" spans="1:5" x14ac:dyDescent="0.35">
      <c r="A153" t="s">
        <v>1052</v>
      </c>
      <c r="B153" t="s">
        <v>1053</v>
      </c>
      <c r="C153" t="s">
        <v>1054</v>
      </c>
      <c r="D153" t="s">
        <v>1055</v>
      </c>
      <c r="E153" t="s">
        <v>1056</v>
      </c>
    </row>
    <row r="154" spans="1:5" x14ac:dyDescent="0.35">
      <c r="A154" t="s">
        <v>1057</v>
      </c>
      <c r="B154" t="s">
        <v>464</v>
      </c>
      <c r="C154" t="s">
        <v>1058</v>
      </c>
      <c r="D154" t="s">
        <v>1059</v>
      </c>
      <c r="E154" t="s">
        <v>1060</v>
      </c>
    </row>
    <row r="155" spans="1:5" x14ac:dyDescent="0.35">
      <c r="A155" t="s">
        <v>1061</v>
      </c>
      <c r="B155" t="s">
        <v>563</v>
      </c>
      <c r="C155" t="s">
        <v>1062</v>
      </c>
      <c r="D155" t="s">
        <v>1063</v>
      </c>
      <c r="E155" t="s">
        <v>1064</v>
      </c>
    </row>
    <row r="156" spans="1:5" x14ac:dyDescent="0.35">
      <c r="A156" t="s">
        <v>1065</v>
      </c>
      <c r="B156" t="s">
        <v>464</v>
      </c>
      <c r="C156" t="s">
        <v>1066</v>
      </c>
      <c r="D156" t="s">
        <v>1067</v>
      </c>
      <c r="E156" t="s">
        <v>1068</v>
      </c>
    </row>
    <row r="157" spans="1:5" x14ac:dyDescent="0.35">
      <c r="A157" t="s">
        <v>1069</v>
      </c>
      <c r="B157" t="s">
        <v>558</v>
      </c>
      <c r="C157" t="s">
        <v>1070</v>
      </c>
      <c r="D157" t="s">
        <v>1071</v>
      </c>
      <c r="E157" t="s">
        <v>1072</v>
      </c>
    </row>
    <row r="158" spans="1:5" x14ac:dyDescent="0.35">
      <c r="A158" t="s">
        <v>1073</v>
      </c>
      <c r="B158" t="s">
        <v>464</v>
      </c>
      <c r="C158" t="s">
        <v>1074</v>
      </c>
      <c r="D158" t="s">
        <v>1075</v>
      </c>
      <c r="E158" t="s">
        <v>1076</v>
      </c>
    </row>
    <row r="159" spans="1:5" x14ac:dyDescent="0.35">
      <c r="A159" t="s">
        <v>1077</v>
      </c>
      <c r="B159" t="s">
        <v>464</v>
      </c>
      <c r="C159" t="s">
        <v>1078</v>
      </c>
      <c r="D159" t="s">
        <v>1079</v>
      </c>
      <c r="E159" t="s">
        <v>1080</v>
      </c>
    </row>
    <row r="160" spans="1:5" x14ac:dyDescent="0.35">
      <c r="A160" t="s">
        <v>1081</v>
      </c>
      <c r="B160" t="s">
        <v>464</v>
      </c>
      <c r="C160" t="s">
        <v>1082</v>
      </c>
      <c r="D160" t="s">
        <v>1083</v>
      </c>
      <c r="E160" t="s">
        <v>1084</v>
      </c>
    </row>
    <row r="161" spans="1:5" x14ac:dyDescent="0.35">
      <c r="A161" t="s">
        <v>1085</v>
      </c>
      <c r="B161" t="s">
        <v>464</v>
      </c>
      <c r="C161" t="s">
        <v>1086</v>
      </c>
      <c r="D161" t="s">
        <v>1087</v>
      </c>
      <c r="E161" t="s">
        <v>1088</v>
      </c>
    </row>
    <row r="162" spans="1:5" x14ac:dyDescent="0.35">
      <c r="A162" t="s">
        <v>1089</v>
      </c>
      <c r="B162" t="s">
        <v>464</v>
      </c>
      <c r="C162" t="s">
        <v>1090</v>
      </c>
      <c r="D162" t="s">
        <v>1091</v>
      </c>
      <c r="E162" t="s">
        <v>1092</v>
      </c>
    </row>
    <row r="163" spans="1:5" x14ac:dyDescent="0.35">
      <c r="A163" t="s">
        <v>1093</v>
      </c>
      <c r="B163" t="s">
        <v>464</v>
      </c>
      <c r="C163" t="s">
        <v>1094</v>
      </c>
      <c r="D163" t="s">
        <v>1095</v>
      </c>
      <c r="E163" t="s">
        <v>1096</v>
      </c>
    </row>
    <row r="164" spans="1:5" x14ac:dyDescent="0.35">
      <c r="A164" t="s">
        <v>1097</v>
      </c>
      <c r="B164" t="s">
        <v>464</v>
      </c>
      <c r="C164" t="s">
        <v>1098</v>
      </c>
      <c r="D164" t="s">
        <v>1099</v>
      </c>
      <c r="E164" t="s">
        <v>1100</v>
      </c>
    </row>
    <row r="165" spans="1:5" x14ac:dyDescent="0.35">
      <c r="A165" t="s">
        <v>1101</v>
      </c>
      <c r="B165" t="s">
        <v>464</v>
      </c>
      <c r="C165" t="s">
        <v>1102</v>
      </c>
      <c r="D165" t="s">
        <v>1103</v>
      </c>
      <c r="E165" t="s">
        <v>1104</v>
      </c>
    </row>
    <row r="166" spans="1:5" x14ac:dyDescent="0.35">
      <c r="A166" t="s">
        <v>1105</v>
      </c>
      <c r="B166" t="s">
        <v>464</v>
      </c>
      <c r="C166" t="s">
        <v>1106</v>
      </c>
      <c r="D166" t="s">
        <v>1107</v>
      </c>
      <c r="E166" t="s">
        <v>1108</v>
      </c>
    </row>
    <row r="167" spans="1:5" x14ac:dyDescent="0.35">
      <c r="A167" t="s">
        <v>1109</v>
      </c>
      <c r="B167" t="s">
        <v>464</v>
      </c>
      <c r="C167" t="s">
        <v>1110</v>
      </c>
      <c r="D167" t="s">
        <v>1111</v>
      </c>
      <c r="E167" t="s">
        <v>1112</v>
      </c>
    </row>
    <row r="168" spans="1:5" x14ac:dyDescent="0.35">
      <c r="A168" t="s">
        <v>1113</v>
      </c>
      <c r="B168" t="s">
        <v>464</v>
      </c>
      <c r="C168" t="s">
        <v>1114</v>
      </c>
      <c r="D168" t="s">
        <v>1115</v>
      </c>
      <c r="E168" t="s">
        <v>1116</v>
      </c>
    </row>
    <row r="169" spans="1:5" x14ac:dyDescent="0.35">
      <c r="A169" t="s">
        <v>1117</v>
      </c>
      <c r="B169" t="s">
        <v>1118</v>
      </c>
      <c r="C169" t="s">
        <v>1119</v>
      </c>
      <c r="D169" t="s">
        <v>1120</v>
      </c>
      <c r="E169" t="s">
        <v>1121</v>
      </c>
    </row>
    <row r="170" spans="1:5" x14ac:dyDescent="0.35">
      <c r="A170" t="s">
        <v>265</v>
      </c>
      <c r="B170" t="s">
        <v>464</v>
      </c>
      <c r="C170" t="s">
        <v>1122</v>
      </c>
      <c r="D170" t="s">
        <v>1123</v>
      </c>
      <c r="E170" t="s">
        <v>1124</v>
      </c>
    </row>
    <row r="171" spans="1:5" x14ac:dyDescent="0.35">
      <c r="A171" t="s">
        <v>1125</v>
      </c>
      <c r="B171" t="s">
        <v>464</v>
      </c>
      <c r="C171" t="s">
        <v>1126</v>
      </c>
      <c r="D171" t="s">
        <v>1127</v>
      </c>
      <c r="E171" t="s">
        <v>1128</v>
      </c>
    </row>
    <row r="172" spans="1:5" x14ac:dyDescent="0.35">
      <c r="A172" t="s">
        <v>1129</v>
      </c>
      <c r="B172" t="s">
        <v>464</v>
      </c>
      <c r="C172" t="s">
        <v>1130</v>
      </c>
      <c r="D172" t="s">
        <v>1131</v>
      </c>
      <c r="E172" t="s">
        <v>1132</v>
      </c>
    </row>
    <row r="173" spans="1:5" x14ac:dyDescent="0.35">
      <c r="A173" t="s">
        <v>269</v>
      </c>
      <c r="B173" t="s">
        <v>464</v>
      </c>
      <c r="C173" t="s">
        <v>1133</v>
      </c>
      <c r="D173" t="s">
        <v>1134</v>
      </c>
      <c r="E173" t="s">
        <v>1135</v>
      </c>
    </row>
    <row r="174" spans="1:5" x14ac:dyDescent="0.35">
      <c r="A174" t="s">
        <v>1136</v>
      </c>
      <c r="B174" t="s">
        <v>464</v>
      </c>
      <c r="C174" t="s">
        <v>1137</v>
      </c>
      <c r="D174" t="s">
        <v>1138</v>
      </c>
      <c r="E174" t="s">
        <v>1139</v>
      </c>
    </row>
    <row r="175" spans="1:5" x14ac:dyDescent="0.35">
      <c r="A175" t="s">
        <v>1140</v>
      </c>
      <c r="B175" t="s">
        <v>558</v>
      </c>
      <c r="C175" t="s">
        <v>1141</v>
      </c>
      <c r="D175" t="s">
        <v>1142</v>
      </c>
      <c r="E175" t="s">
        <v>1143</v>
      </c>
    </row>
    <row r="176" spans="1:5" x14ac:dyDescent="0.35">
      <c r="A176" t="s">
        <v>1144</v>
      </c>
      <c r="B176" t="s">
        <v>464</v>
      </c>
      <c r="C176" t="s">
        <v>1145</v>
      </c>
      <c r="D176" t="s">
        <v>1146</v>
      </c>
      <c r="E176" t="s">
        <v>1147</v>
      </c>
    </row>
    <row r="177" spans="1:5" x14ac:dyDescent="0.35">
      <c r="A177" t="s">
        <v>1148</v>
      </c>
      <c r="B177" t="s">
        <v>464</v>
      </c>
      <c r="C177" t="s">
        <v>1149</v>
      </c>
      <c r="D177" t="s">
        <v>1150</v>
      </c>
      <c r="E177" t="s">
        <v>1151</v>
      </c>
    </row>
    <row r="178" spans="1:5" x14ac:dyDescent="0.35">
      <c r="A178" t="s">
        <v>1152</v>
      </c>
      <c r="B178" t="s">
        <v>464</v>
      </c>
      <c r="C178" t="s">
        <v>1153</v>
      </c>
      <c r="D178" t="s">
        <v>1154</v>
      </c>
      <c r="E178" t="s">
        <v>1155</v>
      </c>
    </row>
    <row r="179" spans="1:5" x14ac:dyDescent="0.35">
      <c r="A179" t="s">
        <v>1156</v>
      </c>
      <c r="B179" t="s">
        <v>464</v>
      </c>
      <c r="C179" t="s">
        <v>1157</v>
      </c>
      <c r="D179" t="s">
        <v>1158</v>
      </c>
      <c r="E179" t="s">
        <v>1159</v>
      </c>
    </row>
    <row r="180" spans="1:5" x14ac:dyDescent="0.35">
      <c r="A180" t="s">
        <v>1160</v>
      </c>
      <c r="B180" t="s">
        <v>464</v>
      </c>
      <c r="C180" t="s">
        <v>1161</v>
      </c>
      <c r="D180" t="s">
        <v>1162</v>
      </c>
      <c r="E180" t="s">
        <v>1163</v>
      </c>
    </row>
    <row r="181" spans="1:5" x14ac:dyDescent="0.35">
      <c r="A181" t="s">
        <v>1164</v>
      </c>
      <c r="B181" t="s">
        <v>464</v>
      </c>
      <c r="C181" t="s">
        <v>1165</v>
      </c>
      <c r="D181" t="s">
        <v>1166</v>
      </c>
      <c r="E181" t="s">
        <v>1167</v>
      </c>
    </row>
    <row r="182" spans="1:5" x14ac:dyDescent="0.35">
      <c r="A182" t="s">
        <v>1168</v>
      </c>
      <c r="B182" t="s">
        <v>464</v>
      </c>
      <c r="C182" t="s">
        <v>1169</v>
      </c>
      <c r="D182" t="s">
        <v>1170</v>
      </c>
      <c r="E182" t="s">
        <v>1171</v>
      </c>
    </row>
    <row r="183" spans="1:5" x14ac:dyDescent="0.35">
      <c r="A183" t="s">
        <v>1172</v>
      </c>
      <c r="B183" t="s">
        <v>563</v>
      </c>
      <c r="C183" t="s">
        <v>1173</v>
      </c>
      <c r="D183" t="s">
        <v>1174</v>
      </c>
      <c r="E183" t="s">
        <v>1175</v>
      </c>
    </row>
    <row r="184" spans="1:5" x14ac:dyDescent="0.35">
      <c r="A184" t="s">
        <v>1176</v>
      </c>
      <c r="B184" t="s">
        <v>464</v>
      </c>
      <c r="C184" t="s">
        <v>1177</v>
      </c>
      <c r="D184" t="s">
        <v>1178</v>
      </c>
      <c r="E184" t="s">
        <v>1179</v>
      </c>
    </row>
    <row r="185" spans="1:5" x14ac:dyDescent="0.35">
      <c r="A185" t="s">
        <v>271</v>
      </c>
      <c r="B185" t="s">
        <v>464</v>
      </c>
      <c r="C185" t="s">
        <v>1180</v>
      </c>
      <c r="D185" t="s">
        <v>1181</v>
      </c>
      <c r="E185" t="s">
        <v>1182</v>
      </c>
    </row>
    <row r="186" spans="1:5" x14ac:dyDescent="0.35">
      <c r="A186" t="s">
        <v>1183</v>
      </c>
      <c r="B186" t="s">
        <v>464</v>
      </c>
      <c r="C186" t="s">
        <v>1184</v>
      </c>
      <c r="D186" t="s">
        <v>1185</v>
      </c>
      <c r="E186" t="s">
        <v>1186</v>
      </c>
    </row>
    <row r="187" spans="1:5" x14ac:dyDescent="0.35">
      <c r="A187" t="s">
        <v>1187</v>
      </c>
      <c r="B187" t="s">
        <v>464</v>
      </c>
      <c r="C187" t="s">
        <v>1188</v>
      </c>
      <c r="D187" t="s">
        <v>1189</v>
      </c>
      <c r="E187" t="s">
        <v>1190</v>
      </c>
    </row>
    <row r="188" spans="1:5" x14ac:dyDescent="0.35">
      <c r="A188" t="s">
        <v>1191</v>
      </c>
      <c r="B188" t="s">
        <v>464</v>
      </c>
      <c r="C188" t="s">
        <v>1192</v>
      </c>
      <c r="D188" t="s">
        <v>1193</v>
      </c>
      <c r="E188" t="s">
        <v>1194</v>
      </c>
    </row>
    <row r="189" spans="1:5" x14ac:dyDescent="0.35">
      <c r="A189" t="s">
        <v>1195</v>
      </c>
      <c r="B189" t="s">
        <v>1196</v>
      </c>
      <c r="C189" t="s">
        <v>1197</v>
      </c>
      <c r="D189" t="s">
        <v>1198</v>
      </c>
      <c r="E189" t="s">
        <v>1199</v>
      </c>
    </row>
    <row r="190" spans="1:5" x14ac:dyDescent="0.35">
      <c r="A190" t="s">
        <v>1200</v>
      </c>
      <c r="B190" t="s">
        <v>1201</v>
      </c>
      <c r="C190" t="s">
        <v>1202</v>
      </c>
      <c r="D190" t="s">
        <v>1203</v>
      </c>
      <c r="E190" t="s">
        <v>1204</v>
      </c>
    </row>
    <row r="191" spans="1:5" x14ac:dyDescent="0.35">
      <c r="A191" t="s">
        <v>1205</v>
      </c>
      <c r="B191" t="s">
        <v>464</v>
      </c>
      <c r="C191" t="s">
        <v>1206</v>
      </c>
      <c r="D191" t="s">
        <v>1207</v>
      </c>
      <c r="E191" t="s">
        <v>1208</v>
      </c>
    </row>
    <row r="192" spans="1:5" x14ac:dyDescent="0.35">
      <c r="A192" t="s">
        <v>275</v>
      </c>
      <c r="B192" t="s">
        <v>464</v>
      </c>
      <c r="C192" t="s">
        <v>1209</v>
      </c>
      <c r="D192" t="s">
        <v>1210</v>
      </c>
      <c r="E192" t="s">
        <v>1211</v>
      </c>
    </row>
    <row r="193" spans="1:5" x14ac:dyDescent="0.35">
      <c r="A193" t="s">
        <v>1212</v>
      </c>
      <c r="B193" t="s">
        <v>1213</v>
      </c>
      <c r="C193" t="s">
        <v>1214</v>
      </c>
      <c r="D193" t="s">
        <v>1215</v>
      </c>
      <c r="E193" t="s">
        <v>697</v>
      </c>
    </row>
    <row r="194" spans="1:5" x14ac:dyDescent="0.35">
      <c r="A194" t="s">
        <v>1216</v>
      </c>
      <c r="B194" t="s">
        <v>464</v>
      </c>
      <c r="C194" t="s">
        <v>1217</v>
      </c>
      <c r="D194" t="s">
        <v>1218</v>
      </c>
      <c r="E194" t="s">
        <v>1219</v>
      </c>
    </row>
    <row r="195" spans="1:5" x14ac:dyDescent="0.35">
      <c r="A195" t="s">
        <v>1220</v>
      </c>
      <c r="B195" t="s">
        <v>563</v>
      </c>
      <c r="C195" t="s">
        <v>1221</v>
      </c>
      <c r="D195" t="s">
        <v>1222</v>
      </c>
      <c r="E195" t="s">
        <v>1223</v>
      </c>
    </row>
    <row r="196" spans="1:5" x14ac:dyDescent="0.35">
      <c r="A196" t="s">
        <v>1224</v>
      </c>
      <c r="B196" t="s">
        <v>528</v>
      </c>
      <c r="C196" t="s">
        <v>1225</v>
      </c>
      <c r="D196" t="s">
        <v>1226</v>
      </c>
      <c r="E196" t="s">
        <v>1227</v>
      </c>
    </row>
    <row r="197" spans="1:5" x14ac:dyDescent="0.35">
      <c r="A197" t="s">
        <v>1228</v>
      </c>
      <c r="B197" t="s">
        <v>464</v>
      </c>
      <c r="C197" t="s">
        <v>1229</v>
      </c>
      <c r="D197" t="s">
        <v>1230</v>
      </c>
      <c r="E197" t="s">
        <v>1231</v>
      </c>
    </row>
    <row r="198" spans="1:5" x14ac:dyDescent="0.35">
      <c r="A198" t="s">
        <v>277</v>
      </c>
      <c r="B198" t="s">
        <v>464</v>
      </c>
      <c r="C198" t="s">
        <v>1232</v>
      </c>
      <c r="D198" t="s">
        <v>1233</v>
      </c>
      <c r="E198" t="s">
        <v>1234</v>
      </c>
    </row>
    <row r="199" spans="1:5" x14ac:dyDescent="0.35">
      <c r="A199" t="s">
        <v>1235</v>
      </c>
      <c r="B199" t="s">
        <v>464</v>
      </c>
      <c r="C199" t="s">
        <v>1236</v>
      </c>
      <c r="D199" t="s">
        <v>1237</v>
      </c>
      <c r="E199" t="s">
        <v>1238</v>
      </c>
    </row>
    <row r="200" spans="1:5" x14ac:dyDescent="0.35">
      <c r="A200" t="s">
        <v>1239</v>
      </c>
      <c r="B200" t="s">
        <v>464</v>
      </c>
      <c r="C200" t="s">
        <v>1240</v>
      </c>
      <c r="D200" t="s">
        <v>1241</v>
      </c>
      <c r="E200" t="s">
        <v>1242</v>
      </c>
    </row>
    <row r="201" spans="1:5" x14ac:dyDescent="0.35">
      <c r="A201" t="s">
        <v>1243</v>
      </c>
      <c r="B201" t="s">
        <v>464</v>
      </c>
      <c r="C201" t="s">
        <v>1244</v>
      </c>
      <c r="D201" t="s">
        <v>1245</v>
      </c>
      <c r="E201" t="s">
        <v>1246</v>
      </c>
    </row>
    <row r="202" spans="1:5" x14ac:dyDescent="0.35">
      <c r="A202" t="s">
        <v>1247</v>
      </c>
      <c r="B202" t="s">
        <v>464</v>
      </c>
      <c r="C202" t="s">
        <v>1248</v>
      </c>
      <c r="D202" t="s">
        <v>1249</v>
      </c>
      <c r="E202" t="s">
        <v>1250</v>
      </c>
    </row>
    <row r="203" spans="1:5" x14ac:dyDescent="0.35">
      <c r="A203" t="s">
        <v>1251</v>
      </c>
      <c r="B203" t="s">
        <v>499</v>
      </c>
      <c r="C203" t="s">
        <v>1252</v>
      </c>
      <c r="D203" t="s">
        <v>1253</v>
      </c>
      <c r="E203" t="s">
        <v>1254</v>
      </c>
    </row>
    <row r="204" spans="1:5" x14ac:dyDescent="0.35">
      <c r="A204" t="s">
        <v>1255</v>
      </c>
      <c r="B204" t="s">
        <v>464</v>
      </c>
      <c r="C204" t="s">
        <v>1256</v>
      </c>
      <c r="D204" t="s">
        <v>1257</v>
      </c>
      <c r="E204" t="s">
        <v>1258</v>
      </c>
    </row>
    <row r="205" spans="1:5" x14ac:dyDescent="0.35">
      <c r="A205" t="s">
        <v>1259</v>
      </c>
      <c r="B205" t="s">
        <v>464</v>
      </c>
      <c r="C205" t="s">
        <v>1260</v>
      </c>
      <c r="D205" t="s">
        <v>1261</v>
      </c>
      <c r="E205" t="s">
        <v>1262</v>
      </c>
    </row>
    <row r="206" spans="1:5" x14ac:dyDescent="0.35">
      <c r="A206" t="s">
        <v>1263</v>
      </c>
      <c r="B206" t="s">
        <v>563</v>
      </c>
      <c r="C206" t="s">
        <v>1264</v>
      </c>
      <c r="D206" t="s">
        <v>1265</v>
      </c>
      <c r="E206" t="s">
        <v>1266</v>
      </c>
    </row>
    <row r="207" spans="1:5" x14ac:dyDescent="0.35">
      <c r="A207" t="s">
        <v>1267</v>
      </c>
      <c r="B207" t="s">
        <v>464</v>
      </c>
      <c r="C207" t="s">
        <v>1268</v>
      </c>
      <c r="D207" t="s">
        <v>1269</v>
      </c>
      <c r="E207" t="s">
        <v>1270</v>
      </c>
    </row>
    <row r="208" spans="1:5" x14ac:dyDescent="0.35">
      <c r="A208" t="s">
        <v>1271</v>
      </c>
      <c r="B208" t="s">
        <v>464</v>
      </c>
      <c r="C208" t="s">
        <v>1272</v>
      </c>
      <c r="D208" t="s">
        <v>1273</v>
      </c>
      <c r="E208" t="s">
        <v>1274</v>
      </c>
    </row>
    <row r="209" spans="1:5" x14ac:dyDescent="0.35">
      <c r="A209" t="s">
        <v>1275</v>
      </c>
      <c r="B209" t="s">
        <v>464</v>
      </c>
      <c r="C209" t="s">
        <v>1276</v>
      </c>
      <c r="D209" t="s">
        <v>1277</v>
      </c>
      <c r="E209" t="s">
        <v>1278</v>
      </c>
    </row>
    <row r="210" spans="1:5" x14ac:dyDescent="0.35">
      <c r="A210" t="s">
        <v>1279</v>
      </c>
      <c r="B210" t="s">
        <v>1280</v>
      </c>
      <c r="C210" t="s">
        <v>1281</v>
      </c>
      <c r="D210" t="s">
        <v>1282</v>
      </c>
      <c r="E210" t="s">
        <v>1283</v>
      </c>
    </row>
    <row r="211" spans="1:5" x14ac:dyDescent="0.35">
      <c r="A211" t="s">
        <v>1284</v>
      </c>
      <c r="B211" t="s">
        <v>464</v>
      </c>
      <c r="C211" t="s">
        <v>1285</v>
      </c>
      <c r="D211" t="s">
        <v>1286</v>
      </c>
      <c r="E211" t="s">
        <v>1287</v>
      </c>
    </row>
    <row r="212" spans="1:5" x14ac:dyDescent="0.35">
      <c r="A212" t="s">
        <v>1288</v>
      </c>
      <c r="B212" t="s">
        <v>464</v>
      </c>
      <c r="C212" t="s">
        <v>1289</v>
      </c>
      <c r="D212" t="s">
        <v>1290</v>
      </c>
      <c r="E212" t="s">
        <v>1291</v>
      </c>
    </row>
    <row r="213" spans="1:5" x14ac:dyDescent="0.35">
      <c r="A213" t="s">
        <v>1292</v>
      </c>
      <c r="B213" t="s">
        <v>464</v>
      </c>
      <c r="C213" t="s">
        <v>1293</v>
      </c>
      <c r="D213" t="s">
        <v>1294</v>
      </c>
      <c r="E213" t="s">
        <v>1295</v>
      </c>
    </row>
    <row r="214" spans="1:5" x14ac:dyDescent="0.35">
      <c r="A214" t="s">
        <v>1296</v>
      </c>
      <c r="B214" t="s">
        <v>558</v>
      </c>
      <c r="C214" t="s">
        <v>1297</v>
      </c>
      <c r="D214" t="s">
        <v>1298</v>
      </c>
      <c r="E214" t="s">
        <v>1299</v>
      </c>
    </row>
    <row r="215" spans="1:5" x14ac:dyDescent="0.35">
      <c r="A215" t="s">
        <v>1300</v>
      </c>
      <c r="B215" t="s">
        <v>464</v>
      </c>
      <c r="C215" t="s">
        <v>1301</v>
      </c>
      <c r="D215" t="s">
        <v>1302</v>
      </c>
      <c r="E215" t="s">
        <v>1303</v>
      </c>
    </row>
    <row r="216" spans="1:5" x14ac:dyDescent="0.35">
      <c r="A216" t="s">
        <v>1304</v>
      </c>
      <c r="B216" t="s">
        <v>464</v>
      </c>
      <c r="C216" t="s">
        <v>1305</v>
      </c>
      <c r="D216" t="s">
        <v>1306</v>
      </c>
      <c r="E216" t="s">
        <v>1307</v>
      </c>
    </row>
    <row r="217" spans="1:5" x14ac:dyDescent="0.35">
      <c r="A217" t="s">
        <v>1308</v>
      </c>
      <c r="B217" t="s">
        <v>558</v>
      </c>
      <c r="C217" t="s">
        <v>1309</v>
      </c>
      <c r="D217" t="s">
        <v>1310</v>
      </c>
      <c r="E217" t="s">
        <v>1311</v>
      </c>
    </row>
    <row r="218" spans="1:5" x14ac:dyDescent="0.35">
      <c r="A218" t="s">
        <v>1312</v>
      </c>
      <c r="B218" t="s">
        <v>1053</v>
      </c>
      <c r="C218" t="s">
        <v>1313</v>
      </c>
      <c r="D218" t="s">
        <v>1314</v>
      </c>
      <c r="E218" t="s">
        <v>1315</v>
      </c>
    </row>
    <row r="219" spans="1:5" x14ac:dyDescent="0.35">
      <c r="A219" t="s">
        <v>1316</v>
      </c>
      <c r="B219" t="s">
        <v>1317</v>
      </c>
      <c r="C219" t="s">
        <v>1318</v>
      </c>
      <c r="D219" t="s">
        <v>1319</v>
      </c>
      <c r="E219" t="s">
        <v>1320</v>
      </c>
    </row>
    <row r="220" spans="1:5" x14ac:dyDescent="0.35">
      <c r="A220" t="s">
        <v>1321</v>
      </c>
      <c r="B220" t="s">
        <v>1322</v>
      </c>
      <c r="C220" t="s">
        <v>1323</v>
      </c>
      <c r="D220" t="s">
        <v>1324</v>
      </c>
      <c r="E220" t="s">
        <v>851</v>
      </c>
    </row>
    <row r="221" spans="1:5" x14ac:dyDescent="0.35">
      <c r="A221" t="s">
        <v>1325</v>
      </c>
      <c r="B221" t="s">
        <v>464</v>
      </c>
      <c r="C221" t="s">
        <v>1326</v>
      </c>
      <c r="D221" t="s">
        <v>1327</v>
      </c>
      <c r="E221" t="s">
        <v>1328</v>
      </c>
    </row>
    <row r="222" spans="1:5" x14ac:dyDescent="0.35">
      <c r="A222" t="s">
        <v>1329</v>
      </c>
      <c r="B222" t="s">
        <v>464</v>
      </c>
      <c r="C222" t="s">
        <v>1330</v>
      </c>
      <c r="D222" t="s">
        <v>1331</v>
      </c>
      <c r="E222" t="s">
        <v>1332</v>
      </c>
    </row>
    <row r="223" spans="1:5" x14ac:dyDescent="0.35">
      <c r="A223" t="s">
        <v>1333</v>
      </c>
      <c r="B223" t="s">
        <v>464</v>
      </c>
      <c r="C223" t="s">
        <v>1334</v>
      </c>
      <c r="D223" t="s">
        <v>1335</v>
      </c>
      <c r="E223" t="s">
        <v>1336</v>
      </c>
    </row>
    <row r="224" spans="1:5" x14ac:dyDescent="0.35">
      <c r="A224" t="s">
        <v>1337</v>
      </c>
      <c r="B224" t="s">
        <v>464</v>
      </c>
      <c r="C224" t="s">
        <v>1338</v>
      </c>
      <c r="D224" t="s">
        <v>1339</v>
      </c>
      <c r="E224" t="s">
        <v>1340</v>
      </c>
    </row>
    <row r="225" spans="1:5" x14ac:dyDescent="0.35">
      <c r="A225" t="s">
        <v>1341</v>
      </c>
      <c r="B225" t="s">
        <v>464</v>
      </c>
      <c r="C225" t="s">
        <v>1342</v>
      </c>
      <c r="D225" t="s">
        <v>1343</v>
      </c>
      <c r="E225" t="s">
        <v>1344</v>
      </c>
    </row>
    <row r="226" spans="1:5" x14ac:dyDescent="0.35">
      <c r="A226" t="s">
        <v>1345</v>
      </c>
      <c r="B226" t="s">
        <v>464</v>
      </c>
      <c r="C226" t="s">
        <v>1346</v>
      </c>
      <c r="D226" t="s">
        <v>1347</v>
      </c>
      <c r="E226" t="s">
        <v>1348</v>
      </c>
    </row>
    <row r="227" spans="1:5" x14ac:dyDescent="0.35">
      <c r="A227" t="s">
        <v>1349</v>
      </c>
      <c r="B227" t="s">
        <v>464</v>
      </c>
      <c r="C227" t="s">
        <v>1350</v>
      </c>
      <c r="D227" t="s">
        <v>1351</v>
      </c>
      <c r="E227" t="s">
        <v>1352</v>
      </c>
    </row>
    <row r="228" spans="1:5" x14ac:dyDescent="0.35">
      <c r="A228" t="s">
        <v>1353</v>
      </c>
      <c r="B228" t="s">
        <v>464</v>
      </c>
      <c r="C228" t="s">
        <v>1354</v>
      </c>
      <c r="D228" t="s">
        <v>1355</v>
      </c>
      <c r="E228" t="s">
        <v>1356</v>
      </c>
    </row>
    <row r="229" spans="1:5" x14ac:dyDescent="0.35">
      <c r="A229" t="s">
        <v>1357</v>
      </c>
      <c r="B229" t="s">
        <v>464</v>
      </c>
      <c r="C229" t="s">
        <v>1358</v>
      </c>
      <c r="D229" t="s">
        <v>1359</v>
      </c>
      <c r="E229" t="s">
        <v>1360</v>
      </c>
    </row>
    <row r="230" spans="1:5" x14ac:dyDescent="0.35">
      <c r="A230" t="s">
        <v>1361</v>
      </c>
      <c r="B230" t="s">
        <v>464</v>
      </c>
      <c r="C230" t="s">
        <v>1362</v>
      </c>
      <c r="D230" t="s">
        <v>1363</v>
      </c>
      <c r="E230" t="s">
        <v>1364</v>
      </c>
    </row>
    <row r="231" spans="1:5" x14ac:dyDescent="0.35">
      <c r="A231" t="s">
        <v>1365</v>
      </c>
      <c r="B231" t="s">
        <v>1366</v>
      </c>
      <c r="C231" t="s">
        <v>1367</v>
      </c>
      <c r="D231" t="s">
        <v>1368</v>
      </c>
      <c r="E231" t="s">
        <v>697</v>
      </c>
    </row>
    <row r="232" spans="1:5" x14ac:dyDescent="0.35">
      <c r="A232" t="s">
        <v>1369</v>
      </c>
      <c r="B232" t="s">
        <v>464</v>
      </c>
      <c r="C232" t="s">
        <v>1370</v>
      </c>
      <c r="D232" t="s">
        <v>1371</v>
      </c>
      <c r="E232" t="s">
        <v>1372</v>
      </c>
    </row>
    <row r="233" spans="1:5" x14ac:dyDescent="0.35">
      <c r="A233" t="s">
        <v>1373</v>
      </c>
      <c r="B233" t="s">
        <v>464</v>
      </c>
      <c r="C233" t="s">
        <v>1374</v>
      </c>
      <c r="D233" t="s">
        <v>1375</v>
      </c>
      <c r="E233" t="s">
        <v>1376</v>
      </c>
    </row>
    <row r="234" spans="1:5" x14ac:dyDescent="0.35">
      <c r="A234" t="s">
        <v>1377</v>
      </c>
      <c r="B234" t="s">
        <v>464</v>
      </c>
      <c r="C234" t="s">
        <v>1378</v>
      </c>
      <c r="D234" t="s">
        <v>1379</v>
      </c>
      <c r="E234" t="s">
        <v>1380</v>
      </c>
    </row>
    <row r="235" spans="1:5" x14ac:dyDescent="0.35">
      <c r="A235" t="s">
        <v>1381</v>
      </c>
      <c r="B235" t="s">
        <v>464</v>
      </c>
      <c r="C235" t="s">
        <v>1382</v>
      </c>
      <c r="D235" t="s">
        <v>1383</v>
      </c>
      <c r="E235" t="s">
        <v>1384</v>
      </c>
    </row>
    <row r="236" spans="1:5" x14ac:dyDescent="0.35">
      <c r="A236" t="s">
        <v>1385</v>
      </c>
      <c r="B236" t="s">
        <v>464</v>
      </c>
      <c r="C236" t="s">
        <v>1386</v>
      </c>
      <c r="D236" t="s">
        <v>1387</v>
      </c>
      <c r="E236" t="s">
        <v>1388</v>
      </c>
    </row>
    <row r="237" spans="1:5" x14ac:dyDescent="0.35">
      <c r="A237" t="s">
        <v>1389</v>
      </c>
      <c r="B237" t="s">
        <v>464</v>
      </c>
      <c r="C237" t="s">
        <v>1390</v>
      </c>
      <c r="D237" t="s">
        <v>1391</v>
      </c>
      <c r="E237" t="s">
        <v>1392</v>
      </c>
    </row>
    <row r="238" spans="1:5" x14ac:dyDescent="0.35">
      <c r="A238" t="s">
        <v>1393</v>
      </c>
      <c r="B238" t="s">
        <v>464</v>
      </c>
      <c r="C238" t="s">
        <v>1394</v>
      </c>
      <c r="D238" t="s">
        <v>1395</v>
      </c>
      <c r="E238" t="s">
        <v>1396</v>
      </c>
    </row>
    <row r="239" spans="1:5" x14ac:dyDescent="0.35">
      <c r="A239" t="s">
        <v>1397</v>
      </c>
      <c r="B239" t="s">
        <v>464</v>
      </c>
      <c r="C239" t="s">
        <v>1398</v>
      </c>
      <c r="D239" t="s">
        <v>1399</v>
      </c>
      <c r="E239" t="s">
        <v>1400</v>
      </c>
    </row>
    <row r="240" spans="1:5" x14ac:dyDescent="0.35">
      <c r="A240" t="s">
        <v>1401</v>
      </c>
      <c r="B240" t="s">
        <v>464</v>
      </c>
      <c r="C240" t="s">
        <v>1402</v>
      </c>
      <c r="D240" t="s">
        <v>1403</v>
      </c>
      <c r="E240" t="s">
        <v>1404</v>
      </c>
    </row>
    <row r="241" spans="1:5" x14ac:dyDescent="0.35">
      <c r="A241" t="s">
        <v>1405</v>
      </c>
      <c r="B241" t="s">
        <v>464</v>
      </c>
      <c r="C241" t="s">
        <v>1406</v>
      </c>
      <c r="D241" t="s">
        <v>1407</v>
      </c>
      <c r="E241" t="s">
        <v>1408</v>
      </c>
    </row>
    <row r="242" spans="1:5" x14ac:dyDescent="0.35">
      <c r="A242" t="s">
        <v>1409</v>
      </c>
      <c r="B242" t="s">
        <v>464</v>
      </c>
      <c r="C242" t="s">
        <v>1410</v>
      </c>
      <c r="D242" t="s">
        <v>1411</v>
      </c>
      <c r="E242" t="s">
        <v>1412</v>
      </c>
    </row>
    <row r="243" spans="1:5" x14ac:dyDescent="0.35">
      <c r="A243" t="s">
        <v>1413</v>
      </c>
      <c r="B243" t="s">
        <v>464</v>
      </c>
      <c r="C243" t="s">
        <v>1414</v>
      </c>
      <c r="D243" t="s">
        <v>1415</v>
      </c>
      <c r="E243" t="s">
        <v>1416</v>
      </c>
    </row>
    <row r="244" spans="1:5" x14ac:dyDescent="0.35">
      <c r="A244" t="s">
        <v>292</v>
      </c>
      <c r="B244" t="s">
        <v>563</v>
      </c>
      <c r="C244" t="s">
        <v>1417</v>
      </c>
      <c r="D244" t="s">
        <v>1418</v>
      </c>
      <c r="E244" t="s">
        <v>1419</v>
      </c>
    </row>
    <row r="245" spans="1:5" x14ac:dyDescent="0.35">
      <c r="A245" t="s">
        <v>1420</v>
      </c>
      <c r="B245" t="s">
        <v>464</v>
      </c>
      <c r="C245" t="s">
        <v>1421</v>
      </c>
      <c r="D245" t="s">
        <v>1422</v>
      </c>
      <c r="E245" t="s">
        <v>1423</v>
      </c>
    </row>
    <row r="246" spans="1:5" x14ac:dyDescent="0.35">
      <c r="A246" t="s">
        <v>1424</v>
      </c>
      <c r="B246" t="s">
        <v>464</v>
      </c>
      <c r="C246" t="s">
        <v>1425</v>
      </c>
      <c r="D246" t="s">
        <v>1426</v>
      </c>
      <c r="E246" t="s">
        <v>1427</v>
      </c>
    </row>
    <row r="247" spans="1:5" x14ac:dyDescent="0.35">
      <c r="A247" t="s">
        <v>1428</v>
      </c>
      <c r="B247" t="s">
        <v>464</v>
      </c>
      <c r="C247" t="s">
        <v>1429</v>
      </c>
      <c r="D247" t="s">
        <v>1430</v>
      </c>
      <c r="E247" t="s">
        <v>1431</v>
      </c>
    </row>
    <row r="248" spans="1:5" x14ac:dyDescent="0.35">
      <c r="A248" t="s">
        <v>1432</v>
      </c>
      <c r="B248" t="s">
        <v>464</v>
      </c>
      <c r="C248" t="s">
        <v>1433</v>
      </c>
      <c r="D248" t="s">
        <v>1434</v>
      </c>
      <c r="E248" t="s">
        <v>1435</v>
      </c>
    </row>
    <row r="249" spans="1:5" x14ac:dyDescent="0.35">
      <c r="A249" t="s">
        <v>1436</v>
      </c>
      <c r="B249" t="s">
        <v>464</v>
      </c>
      <c r="C249" t="s">
        <v>1437</v>
      </c>
      <c r="D249" t="s">
        <v>1438</v>
      </c>
      <c r="E249" t="s">
        <v>1439</v>
      </c>
    </row>
    <row r="250" spans="1:5" x14ac:dyDescent="0.35">
      <c r="A250" t="s">
        <v>1440</v>
      </c>
      <c r="B250" t="s">
        <v>464</v>
      </c>
      <c r="C250" t="s">
        <v>1441</v>
      </c>
      <c r="D250" t="s">
        <v>1442</v>
      </c>
      <c r="E250" t="s">
        <v>1443</v>
      </c>
    </row>
    <row r="251" spans="1:5" x14ac:dyDescent="0.35">
      <c r="A251" t="s">
        <v>1444</v>
      </c>
      <c r="B251" t="s">
        <v>464</v>
      </c>
      <c r="C251" t="s">
        <v>1445</v>
      </c>
      <c r="D251" t="s">
        <v>1446</v>
      </c>
      <c r="E251" t="s">
        <v>1447</v>
      </c>
    </row>
    <row r="252" spans="1:5" x14ac:dyDescent="0.35">
      <c r="A252" t="s">
        <v>1448</v>
      </c>
      <c r="B252" t="s">
        <v>464</v>
      </c>
      <c r="C252" t="s">
        <v>1449</v>
      </c>
      <c r="D252" t="s">
        <v>1450</v>
      </c>
      <c r="E252" t="s">
        <v>1451</v>
      </c>
    </row>
    <row r="253" spans="1:5" x14ac:dyDescent="0.35">
      <c r="A253" t="s">
        <v>1452</v>
      </c>
      <c r="B253" t="s">
        <v>528</v>
      </c>
      <c r="C253" t="s">
        <v>1453</v>
      </c>
      <c r="D253" t="s">
        <v>1454</v>
      </c>
      <c r="E253" t="s">
        <v>697</v>
      </c>
    </row>
    <row r="254" spans="1:5" x14ac:dyDescent="0.35">
      <c r="A254" t="s">
        <v>1455</v>
      </c>
      <c r="B254" t="s">
        <v>464</v>
      </c>
      <c r="C254" t="s">
        <v>1456</v>
      </c>
      <c r="D254" t="s">
        <v>1457</v>
      </c>
      <c r="E254" t="s">
        <v>1458</v>
      </c>
    </row>
    <row r="255" spans="1:5" x14ac:dyDescent="0.35">
      <c r="A255" t="s">
        <v>1459</v>
      </c>
      <c r="B255" t="s">
        <v>1460</v>
      </c>
      <c r="C255" t="s">
        <v>1461</v>
      </c>
      <c r="D255" t="s">
        <v>1462</v>
      </c>
      <c r="E255" t="s">
        <v>1463</v>
      </c>
    </row>
    <row r="256" spans="1:5" x14ac:dyDescent="0.35">
      <c r="A256" t="s">
        <v>1464</v>
      </c>
      <c r="B256" t="s">
        <v>1465</v>
      </c>
      <c r="C256" t="s">
        <v>1466</v>
      </c>
      <c r="D256" t="s">
        <v>1467</v>
      </c>
      <c r="E256" t="s">
        <v>1468</v>
      </c>
    </row>
    <row r="257" spans="1:5" x14ac:dyDescent="0.35">
      <c r="A257" t="s">
        <v>1469</v>
      </c>
      <c r="B257" t="s">
        <v>464</v>
      </c>
      <c r="C257" t="s">
        <v>1470</v>
      </c>
      <c r="D257" t="s">
        <v>1471</v>
      </c>
      <c r="E257" t="s">
        <v>1472</v>
      </c>
    </row>
    <row r="258" spans="1:5" x14ac:dyDescent="0.35">
      <c r="A258" t="s">
        <v>1473</v>
      </c>
      <c r="B258" t="s">
        <v>464</v>
      </c>
      <c r="C258" t="s">
        <v>1474</v>
      </c>
      <c r="D258" t="s">
        <v>1475</v>
      </c>
      <c r="E258" t="s">
        <v>1476</v>
      </c>
    </row>
    <row r="259" spans="1:5" x14ac:dyDescent="0.35">
      <c r="A259" t="s">
        <v>1477</v>
      </c>
      <c r="B259" t="s">
        <v>464</v>
      </c>
      <c r="C259" t="s">
        <v>1478</v>
      </c>
      <c r="D259" t="s">
        <v>1479</v>
      </c>
      <c r="E259" t="s">
        <v>1480</v>
      </c>
    </row>
    <row r="260" spans="1:5" x14ac:dyDescent="0.35">
      <c r="A260" t="s">
        <v>1481</v>
      </c>
      <c r="B260" t="s">
        <v>464</v>
      </c>
      <c r="C260" t="s">
        <v>1482</v>
      </c>
      <c r="D260" t="s">
        <v>1483</v>
      </c>
      <c r="E260" t="s">
        <v>1484</v>
      </c>
    </row>
    <row r="261" spans="1:5" x14ac:dyDescent="0.35">
      <c r="A261" t="s">
        <v>1485</v>
      </c>
      <c r="B261" t="s">
        <v>563</v>
      </c>
      <c r="C261" t="s">
        <v>1486</v>
      </c>
      <c r="D261" t="s">
        <v>1487</v>
      </c>
      <c r="E261" t="s">
        <v>1488</v>
      </c>
    </row>
    <row r="262" spans="1:5" x14ac:dyDescent="0.35">
      <c r="A262" t="s">
        <v>1489</v>
      </c>
      <c r="B262" t="s">
        <v>558</v>
      </c>
      <c r="C262" t="s">
        <v>1490</v>
      </c>
      <c r="D262" t="s">
        <v>1491</v>
      </c>
      <c r="E262" t="s">
        <v>1492</v>
      </c>
    </row>
    <row r="263" spans="1:5" x14ac:dyDescent="0.35">
      <c r="A263" t="s">
        <v>1493</v>
      </c>
      <c r="B263" t="s">
        <v>464</v>
      </c>
      <c r="C263" t="s">
        <v>1494</v>
      </c>
      <c r="D263" t="s">
        <v>1495</v>
      </c>
      <c r="E263" t="s">
        <v>1496</v>
      </c>
    </row>
    <row r="264" spans="1:5" x14ac:dyDescent="0.35">
      <c r="A264" t="s">
        <v>1497</v>
      </c>
      <c r="B264" t="s">
        <v>464</v>
      </c>
      <c r="C264" t="s">
        <v>1498</v>
      </c>
      <c r="D264" t="s">
        <v>1499</v>
      </c>
      <c r="E264" t="s">
        <v>1500</v>
      </c>
    </row>
    <row r="265" spans="1:5" x14ac:dyDescent="0.35">
      <c r="A265" t="s">
        <v>1501</v>
      </c>
      <c r="B265" t="s">
        <v>464</v>
      </c>
      <c r="C265" t="s">
        <v>1502</v>
      </c>
      <c r="D265" t="s">
        <v>1503</v>
      </c>
      <c r="E265" t="s">
        <v>1504</v>
      </c>
    </row>
    <row r="266" spans="1:5" x14ac:dyDescent="0.35">
      <c r="A266" t="s">
        <v>1505</v>
      </c>
      <c r="B266" t="s">
        <v>558</v>
      </c>
      <c r="C266" t="s">
        <v>1506</v>
      </c>
      <c r="D266" t="s">
        <v>1507</v>
      </c>
      <c r="E266" t="s">
        <v>1508</v>
      </c>
    </row>
    <row r="267" spans="1:5" x14ac:dyDescent="0.35">
      <c r="A267" t="s">
        <v>1509</v>
      </c>
      <c r="B267" t="s">
        <v>464</v>
      </c>
      <c r="C267" t="s">
        <v>1510</v>
      </c>
      <c r="D267" t="s">
        <v>1511</v>
      </c>
      <c r="E267" t="s">
        <v>1512</v>
      </c>
    </row>
    <row r="268" spans="1:5" x14ac:dyDescent="0.35">
      <c r="A268" t="s">
        <v>1513</v>
      </c>
      <c r="B268" t="s">
        <v>563</v>
      </c>
      <c r="C268" t="s">
        <v>1514</v>
      </c>
      <c r="D268" t="s">
        <v>1515</v>
      </c>
      <c r="E268" t="s">
        <v>1516</v>
      </c>
    </row>
    <row r="269" spans="1:5" x14ac:dyDescent="0.35">
      <c r="A269" t="s">
        <v>1517</v>
      </c>
      <c r="B269" t="s">
        <v>464</v>
      </c>
      <c r="C269" t="s">
        <v>1518</v>
      </c>
      <c r="D269" t="s">
        <v>1519</v>
      </c>
      <c r="E269" t="s">
        <v>1520</v>
      </c>
    </row>
    <row r="270" spans="1:5" x14ac:dyDescent="0.35">
      <c r="A270" t="s">
        <v>1521</v>
      </c>
      <c r="B270" t="s">
        <v>464</v>
      </c>
      <c r="C270" t="s">
        <v>1522</v>
      </c>
      <c r="D270" t="s">
        <v>1523</v>
      </c>
      <c r="E270" t="s">
        <v>1524</v>
      </c>
    </row>
    <row r="271" spans="1:5" x14ac:dyDescent="0.35">
      <c r="A271" t="s">
        <v>1525</v>
      </c>
      <c r="B271" t="s">
        <v>1526</v>
      </c>
      <c r="C271" t="s">
        <v>1527</v>
      </c>
      <c r="D271" t="s">
        <v>1528</v>
      </c>
      <c r="E271" t="s">
        <v>1529</v>
      </c>
    </row>
    <row r="272" spans="1:5" x14ac:dyDescent="0.35">
      <c r="A272" t="s">
        <v>1530</v>
      </c>
      <c r="B272" t="s">
        <v>1531</v>
      </c>
      <c r="C272" t="s">
        <v>1532</v>
      </c>
      <c r="D272" t="s">
        <v>1533</v>
      </c>
      <c r="E272" t="s">
        <v>1534</v>
      </c>
    </row>
    <row r="273" spans="1:5" x14ac:dyDescent="0.35">
      <c r="A273" t="s">
        <v>1535</v>
      </c>
      <c r="B273" t="s">
        <v>464</v>
      </c>
      <c r="C273" t="s">
        <v>1536</v>
      </c>
      <c r="D273" t="s">
        <v>1537</v>
      </c>
      <c r="E273" t="s">
        <v>1538</v>
      </c>
    </row>
    <row r="274" spans="1:5" x14ac:dyDescent="0.35">
      <c r="A274" t="s">
        <v>1539</v>
      </c>
      <c r="B274" t="s">
        <v>1280</v>
      </c>
      <c r="C274" t="s">
        <v>1540</v>
      </c>
      <c r="D274" t="s">
        <v>1541</v>
      </c>
      <c r="E274" t="s">
        <v>1542</v>
      </c>
    </row>
    <row r="275" spans="1:5" x14ac:dyDescent="0.35">
      <c r="A275" t="s">
        <v>1543</v>
      </c>
      <c r="B275" t="s">
        <v>464</v>
      </c>
      <c r="C275" t="s">
        <v>1544</v>
      </c>
      <c r="D275" t="s">
        <v>1545</v>
      </c>
      <c r="E275" t="s">
        <v>1546</v>
      </c>
    </row>
    <row r="276" spans="1:5" x14ac:dyDescent="0.35">
      <c r="A276" t="s">
        <v>1547</v>
      </c>
      <c r="B276" t="s">
        <v>464</v>
      </c>
      <c r="C276" t="s">
        <v>1548</v>
      </c>
      <c r="D276" t="s">
        <v>1549</v>
      </c>
      <c r="E276" t="s">
        <v>1550</v>
      </c>
    </row>
    <row r="277" spans="1:5" x14ac:dyDescent="0.35">
      <c r="A277" t="s">
        <v>1551</v>
      </c>
      <c r="B277" t="s">
        <v>499</v>
      </c>
      <c r="C277" t="s">
        <v>1552</v>
      </c>
      <c r="D277" t="s">
        <v>1553</v>
      </c>
      <c r="E277" t="s">
        <v>1554</v>
      </c>
    </row>
    <row r="278" spans="1:5" x14ac:dyDescent="0.35">
      <c r="A278" t="s">
        <v>1555</v>
      </c>
      <c r="B278" t="s">
        <v>499</v>
      </c>
      <c r="C278" t="s">
        <v>1556</v>
      </c>
      <c r="D278" t="s">
        <v>1557</v>
      </c>
      <c r="E278" t="s">
        <v>1558</v>
      </c>
    </row>
    <row r="279" spans="1:5" x14ac:dyDescent="0.35">
      <c r="A279" t="s">
        <v>1559</v>
      </c>
      <c r="B279" t="s">
        <v>464</v>
      </c>
      <c r="C279" t="s">
        <v>1560</v>
      </c>
      <c r="D279" t="s">
        <v>1561</v>
      </c>
      <c r="E279" t="s">
        <v>1562</v>
      </c>
    </row>
    <row r="280" spans="1:5" x14ac:dyDescent="0.35">
      <c r="A280" t="s">
        <v>1563</v>
      </c>
      <c r="B280" t="s">
        <v>464</v>
      </c>
      <c r="C280" t="s">
        <v>1564</v>
      </c>
      <c r="D280" t="s">
        <v>1565</v>
      </c>
      <c r="E280" t="s">
        <v>1566</v>
      </c>
    </row>
    <row r="281" spans="1:5" x14ac:dyDescent="0.35">
      <c r="A281" t="s">
        <v>1567</v>
      </c>
      <c r="B281" t="s">
        <v>499</v>
      </c>
      <c r="C281" t="s">
        <v>1568</v>
      </c>
      <c r="D281" t="s">
        <v>1569</v>
      </c>
      <c r="E281" t="s">
        <v>1570</v>
      </c>
    </row>
    <row r="282" spans="1:5" x14ac:dyDescent="0.35">
      <c r="A282" t="s">
        <v>1571</v>
      </c>
      <c r="B282" t="s">
        <v>464</v>
      </c>
      <c r="C282" t="s">
        <v>1572</v>
      </c>
      <c r="D282" t="s">
        <v>1573</v>
      </c>
      <c r="E282" t="s">
        <v>1574</v>
      </c>
    </row>
    <row r="283" spans="1:5" x14ac:dyDescent="0.35">
      <c r="A283" t="s">
        <v>1575</v>
      </c>
      <c r="B283" t="s">
        <v>464</v>
      </c>
      <c r="C283" t="s">
        <v>1576</v>
      </c>
      <c r="D283" t="s">
        <v>1577</v>
      </c>
      <c r="E283" t="s">
        <v>1578</v>
      </c>
    </row>
    <row r="284" spans="1:5" x14ac:dyDescent="0.35">
      <c r="A284" t="s">
        <v>1579</v>
      </c>
      <c r="B284" t="s">
        <v>464</v>
      </c>
      <c r="C284" t="s">
        <v>1580</v>
      </c>
      <c r="D284" t="s">
        <v>1581</v>
      </c>
      <c r="E284" t="s">
        <v>1582</v>
      </c>
    </row>
    <row r="285" spans="1:5" x14ac:dyDescent="0.35">
      <c r="A285" t="s">
        <v>1583</v>
      </c>
      <c r="B285" t="s">
        <v>464</v>
      </c>
      <c r="C285" t="s">
        <v>1584</v>
      </c>
      <c r="D285" t="s">
        <v>1585</v>
      </c>
      <c r="E285" t="s">
        <v>1586</v>
      </c>
    </row>
    <row r="286" spans="1:5" x14ac:dyDescent="0.35">
      <c r="A286" t="s">
        <v>1587</v>
      </c>
      <c r="B286" t="s">
        <v>1001</v>
      </c>
      <c r="C286" t="s">
        <v>1588</v>
      </c>
      <c r="D286" t="s">
        <v>1589</v>
      </c>
      <c r="E286" t="s">
        <v>1590</v>
      </c>
    </row>
    <row r="287" spans="1:5" x14ac:dyDescent="0.35">
      <c r="A287" t="s">
        <v>1587</v>
      </c>
      <c r="B287" t="s">
        <v>1591</v>
      </c>
      <c r="C287" t="s">
        <v>1592</v>
      </c>
      <c r="D287" t="s">
        <v>1593</v>
      </c>
      <c r="E287" t="s">
        <v>851</v>
      </c>
    </row>
    <row r="288" spans="1:5" x14ac:dyDescent="0.35">
      <c r="A288" t="s">
        <v>1594</v>
      </c>
      <c r="B288" t="s">
        <v>1595</v>
      </c>
      <c r="C288" t="s">
        <v>1596</v>
      </c>
      <c r="D288" t="s">
        <v>1597</v>
      </c>
      <c r="E288" t="s">
        <v>1598</v>
      </c>
    </row>
    <row r="289" spans="1:5" x14ac:dyDescent="0.35">
      <c r="A289" t="s">
        <v>1599</v>
      </c>
      <c r="B289" t="s">
        <v>464</v>
      </c>
      <c r="C289" t="s">
        <v>1600</v>
      </c>
      <c r="D289" t="s">
        <v>1601</v>
      </c>
      <c r="E289" t="s">
        <v>1602</v>
      </c>
    </row>
    <row r="290" spans="1:5" x14ac:dyDescent="0.35">
      <c r="A290" t="s">
        <v>1603</v>
      </c>
      <c r="B290" t="s">
        <v>464</v>
      </c>
      <c r="C290" t="s">
        <v>1604</v>
      </c>
      <c r="D290" t="s">
        <v>1605</v>
      </c>
      <c r="E290" t="s">
        <v>1606</v>
      </c>
    </row>
    <row r="291" spans="1:5" x14ac:dyDescent="0.35">
      <c r="A291" t="s">
        <v>1607</v>
      </c>
      <c r="B291" t="s">
        <v>464</v>
      </c>
      <c r="C291" t="s">
        <v>1608</v>
      </c>
      <c r="D291" t="s">
        <v>1609</v>
      </c>
      <c r="E291" t="s">
        <v>1610</v>
      </c>
    </row>
    <row r="292" spans="1:5" x14ac:dyDescent="0.35">
      <c r="A292" t="s">
        <v>1611</v>
      </c>
      <c r="B292" t="s">
        <v>464</v>
      </c>
      <c r="C292" t="s">
        <v>1612</v>
      </c>
      <c r="D292" t="s">
        <v>1613</v>
      </c>
      <c r="E292" t="s">
        <v>1614</v>
      </c>
    </row>
    <row r="293" spans="1:5" x14ac:dyDescent="0.35">
      <c r="A293" t="s">
        <v>1615</v>
      </c>
      <c r="B293" t="s">
        <v>464</v>
      </c>
      <c r="C293" t="s">
        <v>1616</v>
      </c>
      <c r="D293" t="s">
        <v>1617</v>
      </c>
      <c r="E293" t="s">
        <v>1618</v>
      </c>
    </row>
    <row r="294" spans="1:5" x14ac:dyDescent="0.35">
      <c r="A294" t="s">
        <v>1619</v>
      </c>
      <c r="B294" t="s">
        <v>464</v>
      </c>
      <c r="C294" t="s">
        <v>1620</v>
      </c>
      <c r="D294" t="s">
        <v>1621</v>
      </c>
      <c r="E294" t="s">
        <v>1622</v>
      </c>
    </row>
    <row r="295" spans="1:5" x14ac:dyDescent="0.35">
      <c r="A295" t="s">
        <v>1623</v>
      </c>
      <c r="B295" t="s">
        <v>464</v>
      </c>
      <c r="C295" t="s">
        <v>1624</v>
      </c>
      <c r="D295" t="s">
        <v>1625</v>
      </c>
      <c r="E295" t="s">
        <v>1626</v>
      </c>
    </row>
    <row r="296" spans="1:5" x14ac:dyDescent="0.35">
      <c r="A296" t="s">
        <v>318</v>
      </c>
      <c r="B296" t="s">
        <v>464</v>
      </c>
      <c r="C296" t="s">
        <v>1627</v>
      </c>
      <c r="D296" t="s">
        <v>1628</v>
      </c>
      <c r="E296" t="s">
        <v>1629</v>
      </c>
    </row>
    <row r="297" spans="1:5" x14ac:dyDescent="0.35">
      <c r="A297" t="s">
        <v>1630</v>
      </c>
      <c r="B297" t="s">
        <v>464</v>
      </c>
      <c r="C297" t="s">
        <v>1631</v>
      </c>
      <c r="D297" t="s">
        <v>1632</v>
      </c>
      <c r="E297" t="s">
        <v>1633</v>
      </c>
    </row>
    <row r="298" spans="1:5" x14ac:dyDescent="0.35">
      <c r="A298" t="s">
        <v>1634</v>
      </c>
      <c r="B298" t="s">
        <v>464</v>
      </c>
      <c r="C298" t="s">
        <v>1635</v>
      </c>
      <c r="D298" t="s">
        <v>1636</v>
      </c>
      <c r="E298" t="s">
        <v>1637</v>
      </c>
    </row>
    <row r="299" spans="1:5" x14ac:dyDescent="0.35">
      <c r="A299" t="s">
        <v>1638</v>
      </c>
      <c r="B299" t="s">
        <v>464</v>
      </c>
      <c r="C299" t="s">
        <v>1639</v>
      </c>
      <c r="D299" t="s">
        <v>1640</v>
      </c>
      <c r="E299" t="s">
        <v>1641</v>
      </c>
    </row>
    <row r="300" spans="1:5" x14ac:dyDescent="0.35">
      <c r="A300" t="s">
        <v>1642</v>
      </c>
      <c r="B300" t="s">
        <v>464</v>
      </c>
      <c r="C300" t="s">
        <v>1643</v>
      </c>
      <c r="D300" t="s">
        <v>1644</v>
      </c>
      <c r="E300" t="s">
        <v>1645</v>
      </c>
    </row>
    <row r="301" spans="1:5" x14ac:dyDescent="0.35">
      <c r="A301" t="s">
        <v>1646</v>
      </c>
      <c r="B301" t="s">
        <v>464</v>
      </c>
      <c r="C301" t="s">
        <v>1647</v>
      </c>
      <c r="D301" t="s">
        <v>1648</v>
      </c>
      <c r="E301" t="s">
        <v>1649</v>
      </c>
    </row>
    <row r="302" spans="1:5" x14ac:dyDescent="0.35">
      <c r="A302" t="s">
        <v>1650</v>
      </c>
      <c r="B302" t="s">
        <v>464</v>
      </c>
      <c r="C302" t="s">
        <v>1651</v>
      </c>
      <c r="D302" t="s">
        <v>1652</v>
      </c>
      <c r="E302" t="s">
        <v>1653</v>
      </c>
    </row>
    <row r="303" spans="1:5" x14ac:dyDescent="0.35">
      <c r="A303" t="s">
        <v>1654</v>
      </c>
      <c r="B303" t="s">
        <v>464</v>
      </c>
      <c r="C303" t="s">
        <v>1655</v>
      </c>
      <c r="D303" t="s">
        <v>1656</v>
      </c>
      <c r="E303" t="s">
        <v>1657</v>
      </c>
    </row>
    <row r="304" spans="1:5" x14ac:dyDescent="0.35">
      <c r="A304" t="s">
        <v>1658</v>
      </c>
      <c r="B304" t="s">
        <v>464</v>
      </c>
      <c r="C304" t="s">
        <v>1659</v>
      </c>
      <c r="D304" t="s">
        <v>1660</v>
      </c>
      <c r="E304" t="s">
        <v>1661</v>
      </c>
    </row>
    <row r="305" spans="1:5" x14ac:dyDescent="0.35">
      <c r="A305" t="s">
        <v>1662</v>
      </c>
      <c r="B305" t="s">
        <v>499</v>
      </c>
      <c r="C305" t="s">
        <v>1663</v>
      </c>
      <c r="D305" t="s">
        <v>1664</v>
      </c>
      <c r="E305" t="s">
        <v>1665</v>
      </c>
    </row>
    <row r="306" spans="1:5" x14ac:dyDescent="0.35">
      <c r="A306" t="s">
        <v>1666</v>
      </c>
      <c r="B306" t="s">
        <v>464</v>
      </c>
      <c r="C306" t="s">
        <v>1667</v>
      </c>
      <c r="D306" t="s">
        <v>1668</v>
      </c>
      <c r="E306" t="s">
        <v>1669</v>
      </c>
    </row>
    <row r="307" spans="1:5" x14ac:dyDescent="0.35">
      <c r="A307" t="s">
        <v>1670</v>
      </c>
      <c r="B307" t="s">
        <v>464</v>
      </c>
      <c r="C307" t="s">
        <v>1671</v>
      </c>
      <c r="D307" t="s">
        <v>1672</v>
      </c>
      <c r="E307" t="s">
        <v>1673</v>
      </c>
    </row>
    <row r="308" spans="1:5" x14ac:dyDescent="0.35">
      <c r="A308" t="s">
        <v>1674</v>
      </c>
      <c r="B308" t="s">
        <v>464</v>
      </c>
      <c r="C308" t="s">
        <v>1675</v>
      </c>
      <c r="D308" t="s">
        <v>1676</v>
      </c>
      <c r="E308" t="s">
        <v>1677</v>
      </c>
    </row>
    <row r="309" spans="1:5" x14ac:dyDescent="0.35">
      <c r="A309" t="s">
        <v>1678</v>
      </c>
      <c r="B309" t="s">
        <v>464</v>
      </c>
      <c r="C309" t="s">
        <v>1679</v>
      </c>
      <c r="D309" t="s">
        <v>1680</v>
      </c>
      <c r="E309" t="s">
        <v>1681</v>
      </c>
    </row>
    <row r="310" spans="1:5" x14ac:dyDescent="0.35">
      <c r="A310" t="s">
        <v>1682</v>
      </c>
      <c r="B310" t="s">
        <v>464</v>
      </c>
      <c r="C310" t="s">
        <v>1683</v>
      </c>
      <c r="D310" t="s">
        <v>1684</v>
      </c>
      <c r="E310" t="s">
        <v>1685</v>
      </c>
    </row>
    <row r="311" spans="1:5" x14ac:dyDescent="0.35">
      <c r="A311" t="s">
        <v>1686</v>
      </c>
      <c r="B311" t="s">
        <v>464</v>
      </c>
      <c r="C311" t="s">
        <v>1687</v>
      </c>
      <c r="D311" t="s">
        <v>1688</v>
      </c>
      <c r="E311" t="s">
        <v>1689</v>
      </c>
    </row>
    <row r="312" spans="1:5" x14ac:dyDescent="0.35">
      <c r="A312" t="s">
        <v>1690</v>
      </c>
      <c r="B312" t="s">
        <v>464</v>
      </c>
      <c r="C312" t="s">
        <v>1691</v>
      </c>
      <c r="D312" t="s">
        <v>1692</v>
      </c>
      <c r="E312" t="s">
        <v>1693</v>
      </c>
    </row>
    <row r="313" spans="1:5" x14ac:dyDescent="0.35">
      <c r="A313" t="s">
        <v>1694</v>
      </c>
      <c r="B313" t="s">
        <v>464</v>
      </c>
      <c r="C313" t="s">
        <v>1695</v>
      </c>
      <c r="D313" t="s">
        <v>1696</v>
      </c>
      <c r="E313" t="s">
        <v>1697</v>
      </c>
    </row>
    <row r="314" spans="1:5" x14ac:dyDescent="0.35">
      <c r="A314" t="s">
        <v>1698</v>
      </c>
      <c r="B314" t="s">
        <v>464</v>
      </c>
      <c r="C314" t="s">
        <v>1699</v>
      </c>
      <c r="D314" t="s">
        <v>1700</v>
      </c>
      <c r="E314" t="s">
        <v>1701</v>
      </c>
    </row>
    <row r="315" spans="1:5" x14ac:dyDescent="0.35">
      <c r="A315" t="s">
        <v>1702</v>
      </c>
      <c r="B315" t="s">
        <v>464</v>
      </c>
      <c r="C315" t="s">
        <v>1703</v>
      </c>
      <c r="D315" t="s">
        <v>1704</v>
      </c>
      <c r="E315" t="s">
        <v>1705</v>
      </c>
    </row>
    <row r="316" spans="1:5" x14ac:dyDescent="0.35">
      <c r="A316" t="s">
        <v>1706</v>
      </c>
      <c r="B316" t="s">
        <v>464</v>
      </c>
      <c r="C316" t="s">
        <v>1707</v>
      </c>
      <c r="D316" t="s">
        <v>1708</v>
      </c>
      <c r="E316" t="s">
        <v>1709</v>
      </c>
    </row>
    <row r="317" spans="1:5" x14ac:dyDescent="0.35">
      <c r="A317" t="s">
        <v>1710</v>
      </c>
      <c r="B317" t="s">
        <v>1196</v>
      </c>
      <c r="C317" t="s">
        <v>1711</v>
      </c>
      <c r="D317" t="s">
        <v>1712</v>
      </c>
      <c r="E317" t="s">
        <v>1713</v>
      </c>
    </row>
    <row r="318" spans="1:5" x14ac:dyDescent="0.35">
      <c r="A318" t="s">
        <v>1714</v>
      </c>
      <c r="B318" t="s">
        <v>464</v>
      </c>
      <c r="C318" t="s">
        <v>1715</v>
      </c>
      <c r="D318" t="s">
        <v>1716</v>
      </c>
      <c r="E318" t="s">
        <v>1717</v>
      </c>
    </row>
    <row r="319" spans="1:5" x14ac:dyDescent="0.35">
      <c r="A319" t="s">
        <v>1718</v>
      </c>
      <c r="B319" t="s">
        <v>464</v>
      </c>
      <c r="C319" t="s">
        <v>1719</v>
      </c>
      <c r="D319" t="s">
        <v>1720</v>
      </c>
      <c r="E319" t="s">
        <v>1721</v>
      </c>
    </row>
    <row r="320" spans="1:5" x14ac:dyDescent="0.35">
      <c r="A320" t="s">
        <v>1722</v>
      </c>
      <c r="B320" t="s">
        <v>464</v>
      </c>
      <c r="C320" t="s">
        <v>1723</v>
      </c>
      <c r="D320" t="s">
        <v>1724</v>
      </c>
      <c r="E320" t="s">
        <v>1725</v>
      </c>
    </row>
    <row r="321" spans="1:5" x14ac:dyDescent="0.35">
      <c r="A321" t="s">
        <v>1726</v>
      </c>
      <c r="B321" t="s">
        <v>464</v>
      </c>
      <c r="C321" t="s">
        <v>1727</v>
      </c>
      <c r="D321" t="s">
        <v>1728</v>
      </c>
      <c r="E321" t="s">
        <v>1729</v>
      </c>
    </row>
    <row r="322" spans="1:5" x14ac:dyDescent="0.35">
      <c r="A322" t="s">
        <v>1730</v>
      </c>
      <c r="B322" t="s">
        <v>464</v>
      </c>
      <c r="C322" t="s">
        <v>1731</v>
      </c>
      <c r="D322" t="s">
        <v>1732</v>
      </c>
      <c r="E322" t="s">
        <v>1733</v>
      </c>
    </row>
    <row r="323" spans="1:5" x14ac:dyDescent="0.35">
      <c r="A323" t="s">
        <v>1734</v>
      </c>
      <c r="B323" t="s">
        <v>464</v>
      </c>
      <c r="C323" t="s">
        <v>1735</v>
      </c>
      <c r="D323" t="s">
        <v>1736</v>
      </c>
      <c r="E323" t="s">
        <v>1737</v>
      </c>
    </row>
    <row r="324" spans="1:5" x14ac:dyDescent="0.35">
      <c r="A324" t="s">
        <v>1738</v>
      </c>
      <c r="B324" t="s">
        <v>1739</v>
      </c>
      <c r="C324" t="s">
        <v>1740</v>
      </c>
      <c r="D324" t="s">
        <v>1741</v>
      </c>
      <c r="E324" t="s">
        <v>1742</v>
      </c>
    </row>
    <row r="325" spans="1:5" x14ac:dyDescent="0.35">
      <c r="A325" t="s">
        <v>1743</v>
      </c>
      <c r="B325" t="s">
        <v>464</v>
      </c>
      <c r="C325" t="s">
        <v>1744</v>
      </c>
      <c r="D325" t="s">
        <v>1745</v>
      </c>
      <c r="E325" t="s">
        <v>1746</v>
      </c>
    </row>
    <row r="326" spans="1:5" x14ac:dyDescent="0.35">
      <c r="A326" t="s">
        <v>1747</v>
      </c>
      <c r="B326" t="s">
        <v>464</v>
      </c>
      <c r="C326" t="s">
        <v>1748</v>
      </c>
      <c r="D326" t="s">
        <v>1749</v>
      </c>
      <c r="E326" t="s">
        <v>1750</v>
      </c>
    </row>
    <row r="327" spans="1:5" x14ac:dyDescent="0.35">
      <c r="A327" t="s">
        <v>1751</v>
      </c>
      <c r="B327" t="s">
        <v>1752</v>
      </c>
      <c r="C327" t="s">
        <v>1753</v>
      </c>
      <c r="D327" t="s">
        <v>1754</v>
      </c>
      <c r="E327" t="s">
        <v>1468</v>
      </c>
    </row>
    <row r="328" spans="1:5" x14ac:dyDescent="0.35">
      <c r="A328" t="s">
        <v>1751</v>
      </c>
      <c r="B328" t="s">
        <v>1755</v>
      </c>
      <c r="C328" t="s">
        <v>1756</v>
      </c>
      <c r="D328" t="s">
        <v>1757</v>
      </c>
      <c r="E328" t="s">
        <v>920</v>
      </c>
    </row>
    <row r="329" spans="1:5" x14ac:dyDescent="0.35">
      <c r="A329" t="s">
        <v>1758</v>
      </c>
      <c r="B329" t="s">
        <v>464</v>
      </c>
      <c r="C329" t="s">
        <v>1759</v>
      </c>
      <c r="D329" t="s">
        <v>1760</v>
      </c>
      <c r="E329" t="s">
        <v>1761</v>
      </c>
    </row>
    <row r="330" spans="1:5" x14ac:dyDescent="0.35">
      <c r="A330" t="s">
        <v>1762</v>
      </c>
      <c r="B330" t="s">
        <v>464</v>
      </c>
      <c r="C330" t="s">
        <v>1763</v>
      </c>
      <c r="D330" t="s">
        <v>1764</v>
      </c>
      <c r="E330" t="s">
        <v>1765</v>
      </c>
    </row>
    <row r="331" spans="1:5" x14ac:dyDescent="0.35">
      <c r="A331" t="s">
        <v>1766</v>
      </c>
      <c r="B331" t="s">
        <v>563</v>
      </c>
      <c r="C331" t="s">
        <v>1767</v>
      </c>
      <c r="D331" t="s">
        <v>1768</v>
      </c>
      <c r="E331" t="s">
        <v>1769</v>
      </c>
    </row>
    <row r="332" spans="1:5" x14ac:dyDescent="0.35">
      <c r="A332" t="s">
        <v>1770</v>
      </c>
      <c r="B332" t="s">
        <v>563</v>
      </c>
      <c r="C332" t="s">
        <v>1771</v>
      </c>
      <c r="D332" t="s">
        <v>1772</v>
      </c>
      <c r="E332" t="s">
        <v>1773</v>
      </c>
    </row>
    <row r="333" spans="1:5" x14ac:dyDescent="0.35">
      <c r="A333" t="s">
        <v>337</v>
      </c>
      <c r="B333" t="s">
        <v>563</v>
      </c>
      <c r="C333" t="s">
        <v>1774</v>
      </c>
      <c r="D333" t="s">
        <v>1775</v>
      </c>
      <c r="E333" t="s">
        <v>1776</v>
      </c>
    </row>
    <row r="334" spans="1:5" x14ac:dyDescent="0.35">
      <c r="A334" t="s">
        <v>1777</v>
      </c>
      <c r="B334" t="s">
        <v>558</v>
      </c>
      <c r="C334" t="s">
        <v>1778</v>
      </c>
      <c r="D334" t="s">
        <v>1779</v>
      </c>
      <c r="E334" t="s">
        <v>1780</v>
      </c>
    </row>
    <row r="335" spans="1:5" x14ac:dyDescent="0.35">
      <c r="A335" t="s">
        <v>1781</v>
      </c>
      <c r="B335" t="s">
        <v>464</v>
      </c>
      <c r="C335" t="s">
        <v>1782</v>
      </c>
      <c r="D335" t="s">
        <v>1783</v>
      </c>
      <c r="E335" t="s">
        <v>1784</v>
      </c>
    </row>
    <row r="336" spans="1:5" x14ac:dyDescent="0.35">
      <c r="A336" t="s">
        <v>1785</v>
      </c>
      <c r="B336" t="s">
        <v>499</v>
      </c>
      <c r="C336" t="s">
        <v>1786</v>
      </c>
      <c r="D336" t="s">
        <v>1787</v>
      </c>
      <c r="E336" t="s">
        <v>1788</v>
      </c>
    </row>
    <row r="337" spans="1:5" x14ac:dyDescent="0.35">
      <c r="A337" t="s">
        <v>1789</v>
      </c>
      <c r="B337" t="s">
        <v>464</v>
      </c>
      <c r="C337" t="s">
        <v>1790</v>
      </c>
      <c r="D337" t="s">
        <v>1791</v>
      </c>
      <c r="E337" t="s">
        <v>1792</v>
      </c>
    </row>
    <row r="338" spans="1:5" x14ac:dyDescent="0.35">
      <c r="A338" t="s">
        <v>344</v>
      </c>
      <c r="B338" t="s">
        <v>464</v>
      </c>
      <c r="C338" t="s">
        <v>1793</v>
      </c>
      <c r="D338" t="s">
        <v>1794</v>
      </c>
      <c r="E338" t="s">
        <v>1795</v>
      </c>
    </row>
    <row r="339" spans="1:5" x14ac:dyDescent="0.35">
      <c r="A339" t="s">
        <v>1796</v>
      </c>
      <c r="B339" t="s">
        <v>464</v>
      </c>
      <c r="C339" t="s">
        <v>1797</v>
      </c>
      <c r="D339" t="s">
        <v>1798</v>
      </c>
      <c r="E339" t="s">
        <v>1799</v>
      </c>
    </row>
    <row r="340" spans="1:5" x14ac:dyDescent="0.35">
      <c r="A340" t="s">
        <v>1800</v>
      </c>
      <c r="B340" t="s">
        <v>464</v>
      </c>
      <c r="C340" t="s">
        <v>1801</v>
      </c>
      <c r="D340" t="s">
        <v>1802</v>
      </c>
      <c r="E340" t="s">
        <v>1803</v>
      </c>
    </row>
    <row r="341" spans="1:5" x14ac:dyDescent="0.35">
      <c r="A341" t="s">
        <v>1804</v>
      </c>
      <c r="B341" t="s">
        <v>464</v>
      </c>
      <c r="C341" t="s">
        <v>1805</v>
      </c>
      <c r="D341" t="s">
        <v>1806</v>
      </c>
      <c r="E341" t="s">
        <v>1807</v>
      </c>
    </row>
    <row r="342" spans="1:5" x14ac:dyDescent="0.35">
      <c r="A342" t="s">
        <v>1808</v>
      </c>
      <c r="B342" t="s">
        <v>464</v>
      </c>
      <c r="C342" t="s">
        <v>1809</v>
      </c>
      <c r="D342" t="s">
        <v>1810</v>
      </c>
      <c r="E342" t="s">
        <v>1811</v>
      </c>
    </row>
    <row r="343" spans="1:5" x14ac:dyDescent="0.35">
      <c r="A343" t="s">
        <v>1812</v>
      </c>
      <c r="B343" t="s">
        <v>464</v>
      </c>
      <c r="C343" t="s">
        <v>1813</v>
      </c>
      <c r="D343" t="s">
        <v>1814</v>
      </c>
      <c r="E343" t="s">
        <v>1815</v>
      </c>
    </row>
    <row r="344" spans="1:5" x14ac:dyDescent="0.35">
      <c r="A344" t="s">
        <v>1816</v>
      </c>
      <c r="B344" t="s">
        <v>464</v>
      </c>
      <c r="C344" t="s">
        <v>1817</v>
      </c>
      <c r="D344" t="s">
        <v>1818</v>
      </c>
      <c r="E344" t="s">
        <v>1819</v>
      </c>
    </row>
    <row r="345" spans="1:5" x14ac:dyDescent="0.35">
      <c r="A345" t="s">
        <v>1820</v>
      </c>
      <c r="B345" t="s">
        <v>464</v>
      </c>
      <c r="C345" t="s">
        <v>1821</v>
      </c>
      <c r="D345" t="s">
        <v>1822</v>
      </c>
      <c r="E345" t="s">
        <v>1823</v>
      </c>
    </row>
    <row r="346" spans="1:5" x14ac:dyDescent="0.35">
      <c r="A346" t="s">
        <v>1824</v>
      </c>
      <c r="B346" t="s">
        <v>464</v>
      </c>
      <c r="C346" t="s">
        <v>1825</v>
      </c>
      <c r="D346" t="s">
        <v>1826</v>
      </c>
      <c r="E346" t="s">
        <v>1827</v>
      </c>
    </row>
    <row r="347" spans="1:5" x14ac:dyDescent="0.35">
      <c r="A347" t="s">
        <v>1828</v>
      </c>
      <c r="B347" t="s">
        <v>464</v>
      </c>
      <c r="C347" t="s">
        <v>1829</v>
      </c>
      <c r="D347" t="s">
        <v>1830</v>
      </c>
      <c r="E347" t="s">
        <v>1831</v>
      </c>
    </row>
    <row r="348" spans="1:5" x14ac:dyDescent="0.35">
      <c r="A348" t="s">
        <v>1832</v>
      </c>
      <c r="B348" t="s">
        <v>464</v>
      </c>
      <c r="C348" t="s">
        <v>1833</v>
      </c>
      <c r="D348" t="s">
        <v>1834</v>
      </c>
      <c r="E348" t="s">
        <v>1835</v>
      </c>
    </row>
    <row r="349" spans="1:5" x14ac:dyDescent="0.35">
      <c r="A349" t="s">
        <v>1836</v>
      </c>
      <c r="B349" t="s">
        <v>464</v>
      </c>
      <c r="C349" t="s">
        <v>1837</v>
      </c>
      <c r="D349" t="s">
        <v>1838</v>
      </c>
      <c r="E349" t="s">
        <v>1839</v>
      </c>
    </row>
    <row r="350" spans="1:5" x14ac:dyDescent="0.35">
      <c r="A350" t="s">
        <v>1840</v>
      </c>
      <c r="B350" t="s">
        <v>1841</v>
      </c>
      <c r="C350" t="s">
        <v>1842</v>
      </c>
      <c r="D350" t="s">
        <v>1843</v>
      </c>
      <c r="E350" t="s">
        <v>1844</v>
      </c>
    </row>
    <row r="351" spans="1:5" x14ac:dyDescent="0.35">
      <c r="A351" t="s">
        <v>1840</v>
      </c>
      <c r="B351" t="s">
        <v>1845</v>
      </c>
      <c r="C351" t="s">
        <v>1846</v>
      </c>
      <c r="D351" t="s">
        <v>1847</v>
      </c>
      <c r="E351" t="s">
        <v>1848</v>
      </c>
    </row>
    <row r="352" spans="1:5" x14ac:dyDescent="0.35">
      <c r="A352" t="s">
        <v>1849</v>
      </c>
      <c r="B352" t="s">
        <v>464</v>
      </c>
      <c r="C352" t="s">
        <v>1850</v>
      </c>
      <c r="D352" t="s">
        <v>1851</v>
      </c>
      <c r="E352" t="s">
        <v>1852</v>
      </c>
    </row>
    <row r="353" spans="1:5" x14ac:dyDescent="0.35">
      <c r="A353" t="s">
        <v>1853</v>
      </c>
      <c r="B353" t="s">
        <v>464</v>
      </c>
      <c r="C353" t="s">
        <v>1854</v>
      </c>
      <c r="D353" t="s">
        <v>1855</v>
      </c>
      <c r="E353" t="s">
        <v>1856</v>
      </c>
    </row>
    <row r="354" spans="1:5" x14ac:dyDescent="0.35">
      <c r="A354" t="s">
        <v>1857</v>
      </c>
      <c r="B354" t="s">
        <v>464</v>
      </c>
      <c r="C354" t="s">
        <v>1858</v>
      </c>
      <c r="D354" t="s">
        <v>1859</v>
      </c>
      <c r="E354" t="s">
        <v>1860</v>
      </c>
    </row>
    <row r="355" spans="1:5" x14ac:dyDescent="0.35">
      <c r="A355" t="s">
        <v>1861</v>
      </c>
      <c r="B355" t="s">
        <v>464</v>
      </c>
      <c r="C355" t="s">
        <v>1862</v>
      </c>
      <c r="D355" t="s">
        <v>1863</v>
      </c>
      <c r="E355" t="s">
        <v>1864</v>
      </c>
    </row>
    <row r="356" spans="1:5" x14ac:dyDescent="0.35">
      <c r="A356" t="s">
        <v>1865</v>
      </c>
      <c r="B356" t="s">
        <v>558</v>
      </c>
      <c r="C356" t="s">
        <v>1866</v>
      </c>
      <c r="D356" t="s">
        <v>1867</v>
      </c>
      <c r="E356" t="s">
        <v>1868</v>
      </c>
    </row>
    <row r="357" spans="1:5" x14ac:dyDescent="0.35">
      <c r="A357" t="s">
        <v>1869</v>
      </c>
      <c r="B357" t="s">
        <v>464</v>
      </c>
      <c r="C357" t="s">
        <v>1870</v>
      </c>
      <c r="D357" t="s">
        <v>1871</v>
      </c>
      <c r="E357" t="s">
        <v>1872</v>
      </c>
    </row>
    <row r="358" spans="1:5" x14ac:dyDescent="0.35">
      <c r="A358" t="s">
        <v>1873</v>
      </c>
      <c r="B358" t="s">
        <v>464</v>
      </c>
      <c r="C358" t="s">
        <v>1874</v>
      </c>
      <c r="D358" t="s">
        <v>1875</v>
      </c>
      <c r="E358" t="s">
        <v>1876</v>
      </c>
    </row>
    <row r="359" spans="1:5" x14ac:dyDescent="0.35">
      <c r="A359" t="s">
        <v>1877</v>
      </c>
      <c r="B359" t="s">
        <v>464</v>
      </c>
      <c r="C359" t="s">
        <v>1878</v>
      </c>
      <c r="D359" t="s">
        <v>1879</v>
      </c>
      <c r="E359" t="s">
        <v>1880</v>
      </c>
    </row>
    <row r="360" spans="1:5" x14ac:dyDescent="0.35">
      <c r="A360" t="s">
        <v>1881</v>
      </c>
      <c r="B360" t="s">
        <v>1882</v>
      </c>
      <c r="C360" t="s">
        <v>1883</v>
      </c>
      <c r="D360" t="s">
        <v>1884</v>
      </c>
      <c r="E360" t="s">
        <v>697</v>
      </c>
    </row>
    <row r="361" spans="1:5" x14ac:dyDescent="0.35">
      <c r="A361" t="s">
        <v>1885</v>
      </c>
      <c r="B361" t="s">
        <v>464</v>
      </c>
      <c r="C361" t="s">
        <v>1886</v>
      </c>
      <c r="D361" t="s">
        <v>1887</v>
      </c>
      <c r="E361" t="s">
        <v>1888</v>
      </c>
    </row>
    <row r="362" spans="1:5" x14ac:dyDescent="0.35">
      <c r="A362" t="s">
        <v>1889</v>
      </c>
      <c r="B362" t="s">
        <v>464</v>
      </c>
      <c r="C362" t="s">
        <v>1890</v>
      </c>
      <c r="D362" t="s">
        <v>1891</v>
      </c>
      <c r="E362" t="s">
        <v>1892</v>
      </c>
    </row>
    <row r="363" spans="1:5" x14ac:dyDescent="0.35">
      <c r="A363" t="s">
        <v>1893</v>
      </c>
      <c r="B363" t="s">
        <v>1026</v>
      </c>
      <c r="C363" t="s">
        <v>1894</v>
      </c>
      <c r="D363" t="s">
        <v>1895</v>
      </c>
      <c r="E363" t="s">
        <v>1896</v>
      </c>
    </row>
    <row r="364" spans="1:5" x14ac:dyDescent="0.35">
      <c r="A364" t="s">
        <v>1897</v>
      </c>
      <c r="B364" t="s">
        <v>558</v>
      </c>
      <c r="C364" t="s">
        <v>1898</v>
      </c>
      <c r="D364" t="s">
        <v>1899</v>
      </c>
      <c r="E364" t="s">
        <v>1900</v>
      </c>
    </row>
    <row r="365" spans="1:5" x14ac:dyDescent="0.35">
      <c r="A365" t="s">
        <v>1901</v>
      </c>
      <c r="B365" t="s">
        <v>464</v>
      </c>
      <c r="C365" t="s">
        <v>1902</v>
      </c>
      <c r="D365" t="s">
        <v>1903</v>
      </c>
      <c r="E365" t="s">
        <v>1380</v>
      </c>
    </row>
    <row r="366" spans="1:5" x14ac:dyDescent="0.35">
      <c r="A366" t="s">
        <v>1904</v>
      </c>
      <c r="B366" t="s">
        <v>464</v>
      </c>
      <c r="C366" t="s">
        <v>1905</v>
      </c>
      <c r="D366" t="s">
        <v>1906</v>
      </c>
      <c r="E366" t="s">
        <v>1907</v>
      </c>
    </row>
    <row r="367" spans="1:5" x14ac:dyDescent="0.35">
      <c r="A367" t="s">
        <v>1908</v>
      </c>
      <c r="B367" t="s">
        <v>464</v>
      </c>
      <c r="C367" t="s">
        <v>1909</v>
      </c>
      <c r="D367" t="s">
        <v>1910</v>
      </c>
      <c r="E367" t="s">
        <v>1911</v>
      </c>
    </row>
    <row r="368" spans="1:5" x14ac:dyDescent="0.35">
      <c r="A368" t="s">
        <v>1912</v>
      </c>
      <c r="B368" t="s">
        <v>563</v>
      </c>
      <c r="C368" t="s">
        <v>1913</v>
      </c>
      <c r="D368" t="s">
        <v>1914</v>
      </c>
      <c r="E368" t="s">
        <v>1915</v>
      </c>
    </row>
    <row r="369" spans="1:5" x14ac:dyDescent="0.35">
      <c r="A369" t="s">
        <v>1916</v>
      </c>
      <c r="B369" t="s">
        <v>464</v>
      </c>
      <c r="C369" t="s">
        <v>1917</v>
      </c>
      <c r="D369" t="s">
        <v>1918</v>
      </c>
      <c r="E369" t="s">
        <v>1919</v>
      </c>
    </row>
    <row r="370" spans="1:5" x14ac:dyDescent="0.35">
      <c r="A370" t="s">
        <v>1920</v>
      </c>
      <c r="B370" t="s">
        <v>464</v>
      </c>
      <c r="C370" t="s">
        <v>1921</v>
      </c>
      <c r="D370" t="s">
        <v>1922</v>
      </c>
      <c r="E370" t="s">
        <v>1923</v>
      </c>
    </row>
    <row r="371" spans="1:5" x14ac:dyDescent="0.35">
      <c r="A371" t="s">
        <v>1924</v>
      </c>
      <c r="B371" t="s">
        <v>464</v>
      </c>
      <c r="C371" t="s">
        <v>1925</v>
      </c>
      <c r="D371" t="s">
        <v>1926</v>
      </c>
      <c r="E371" t="s">
        <v>1927</v>
      </c>
    </row>
    <row r="372" spans="1:5" x14ac:dyDescent="0.35">
      <c r="A372" t="s">
        <v>1928</v>
      </c>
      <c r="B372" t="s">
        <v>464</v>
      </c>
      <c r="C372" t="s">
        <v>1929</v>
      </c>
      <c r="D372" t="s">
        <v>1930</v>
      </c>
      <c r="E372" t="s">
        <v>1931</v>
      </c>
    </row>
    <row r="373" spans="1:5" x14ac:dyDescent="0.35">
      <c r="A373" t="s">
        <v>1932</v>
      </c>
      <c r="B373" t="s">
        <v>464</v>
      </c>
      <c r="C373" t="s">
        <v>1933</v>
      </c>
      <c r="D373" t="s">
        <v>1934</v>
      </c>
      <c r="E373" t="s">
        <v>1935</v>
      </c>
    </row>
    <row r="374" spans="1:5" x14ac:dyDescent="0.35">
      <c r="A374" t="s">
        <v>1936</v>
      </c>
      <c r="B374" t="s">
        <v>464</v>
      </c>
      <c r="C374" t="s">
        <v>1937</v>
      </c>
      <c r="D374" t="s">
        <v>1938</v>
      </c>
      <c r="E374" t="s">
        <v>1939</v>
      </c>
    </row>
    <row r="375" spans="1:5" x14ac:dyDescent="0.35">
      <c r="A375" t="s">
        <v>1940</v>
      </c>
      <c r="B375" t="s">
        <v>464</v>
      </c>
      <c r="C375" t="s">
        <v>1941</v>
      </c>
      <c r="D375" t="s">
        <v>1942</v>
      </c>
      <c r="E375" t="s">
        <v>1943</v>
      </c>
    </row>
    <row r="376" spans="1:5" x14ac:dyDescent="0.35">
      <c r="A376" t="s">
        <v>1944</v>
      </c>
      <c r="B376" t="s">
        <v>464</v>
      </c>
      <c r="C376" t="s">
        <v>1945</v>
      </c>
      <c r="D376" t="s">
        <v>1946</v>
      </c>
      <c r="E376" t="s">
        <v>1947</v>
      </c>
    </row>
    <row r="377" spans="1:5" x14ac:dyDescent="0.35">
      <c r="A377" t="s">
        <v>1948</v>
      </c>
      <c r="B377" t="s">
        <v>464</v>
      </c>
      <c r="C377" t="s">
        <v>1949</v>
      </c>
      <c r="D377" t="s">
        <v>1950</v>
      </c>
      <c r="E377" t="s">
        <v>1951</v>
      </c>
    </row>
    <row r="378" spans="1:5" x14ac:dyDescent="0.35">
      <c r="A378" t="s">
        <v>1952</v>
      </c>
      <c r="B378" t="s">
        <v>464</v>
      </c>
      <c r="C378" t="s">
        <v>1953</v>
      </c>
      <c r="D378" t="s">
        <v>1954</v>
      </c>
      <c r="E378" t="s">
        <v>1955</v>
      </c>
    </row>
    <row r="379" spans="1:5" x14ac:dyDescent="0.35">
      <c r="A379" t="s">
        <v>1956</v>
      </c>
      <c r="B379" t="s">
        <v>464</v>
      </c>
      <c r="C379" t="s">
        <v>1957</v>
      </c>
      <c r="D379" t="s">
        <v>1958</v>
      </c>
      <c r="E379" t="s">
        <v>1959</v>
      </c>
    </row>
    <row r="380" spans="1:5" x14ac:dyDescent="0.35">
      <c r="A380" t="s">
        <v>1960</v>
      </c>
      <c r="B380" t="s">
        <v>464</v>
      </c>
      <c r="C380" t="s">
        <v>1961</v>
      </c>
      <c r="D380" t="s">
        <v>1962</v>
      </c>
      <c r="E380" t="s">
        <v>1963</v>
      </c>
    </row>
    <row r="381" spans="1:5" x14ac:dyDescent="0.35">
      <c r="A381" t="s">
        <v>1964</v>
      </c>
      <c r="B381" t="s">
        <v>464</v>
      </c>
      <c r="C381" t="s">
        <v>1965</v>
      </c>
      <c r="D381" t="s">
        <v>1966</v>
      </c>
      <c r="E381" t="s">
        <v>1967</v>
      </c>
    </row>
    <row r="382" spans="1:5" x14ac:dyDescent="0.35">
      <c r="A382" t="s">
        <v>1968</v>
      </c>
      <c r="B382" t="s">
        <v>464</v>
      </c>
      <c r="C382" t="s">
        <v>1969</v>
      </c>
      <c r="D382" t="s">
        <v>1970</v>
      </c>
      <c r="E382" t="s">
        <v>1971</v>
      </c>
    </row>
    <row r="383" spans="1:5" x14ac:dyDescent="0.35">
      <c r="A383" t="s">
        <v>1972</v>
      </c>
      <c r="B383" t="s">
        <v>464</v>
      </c>
      <c r="C383" t="s">
        <v>1973</v>
      </c>
      <c r="D383" t="s">
        <v>1974</v>
      </c>
      <c r="E383" t="s">
        <v>1975</v>
      </c>
    </row>
    <row r="384" spans="1:5" x14ac:dyDescent="0.35">
      <c r="A384" t="s">
        <v>1976</v>
      </c>
      <c r="B384" t="s">
        <v>464</v>
      </c>
      <c r="C384" t="s">
        <v>1977</v>
      </c>
      <c r="D384" t="s">
        <v>1978</v>
      </c>
      <c r="E384" t="s">
        <v>1979</v>
      </c>
    </row>
    <row r="385" spans="1:5" x14ac:dyDescent="0.35">
      <c r="A385" t="s">
        <v>1980</v>
      </c>
      <c r="B385" t="s">
        <v>563</v>
      </c>
      <c r="C385" t="s">
        <v>1981</v>
      </c>
      <c r="D385" t="s">
        <v>1982</v>
      </c>
      <c r="E385" t="s">
        <v>1983</v>
      </c>
    </row>
    <row r="386" spans="1:5" x14ac:dyDescent="0.35">
      <c r="A386" t="s">
        <v>1984</v>
      </c>
      <c r="B386" t="s">
        <v>464</v>
      </c>
      <c r="C386" t="s">
        <v>1985</v>
      </c>
      <c r="D386" t="s">
        <v>1986</v>
      </c>
      <c r="E386" t="s">
        <v>1987</v>
      </c>
    </row>
    <row r="387" spans="1:5" x14ac:dyDescent="0.35">
      <c r="A387" t="s">
        <v>1988</v>
      </c>
      <c r="B387" t="s">
        <v>464</v>
      </c>
      <c r="C387" t="s">
        <v>1989</v>
      </c>
      <c r="D387" t="s">
        <v>1990</v>
      </c>
      <c r="E387" t="s">
        <v>1991</v>
      </c>
    </row>
    <row r="388" spans="1:5" x14ac:dyDescent="0.35">
      <c r="A388" t="s">
        <v>1992</v>
      </c>
      <c r="B388" t="s">
        <v>464</v>
      </c>
      <c r="C388" t="s">
        <v>1993</v>
      </c>
      <c r="D388" t="s">
        <v>1994</v>
      </c>
      <c r="E388" t="s">
        <v>1995</v>
      </c>
    </row>
    <row r="389" spans="1:5" x14ac:dyDescent="0.35">
      <c r="A389" t="s">
        <v>1996</v>
      </c>
      <c r="B389" t="s">
        <v>524</v>
      </c>
      <c r="C389" t="s">
        <v>1997</v>
      </c>
      <c r="D389" t="s">
        <v>1998</v>
      </c>
      <c r="E389" t="s">
        <v>1999</v>
      </c>
    </row>
    <row r="390" spans="1:5" x14ac:dyDescent="0.35">
      <c r="A390" t="s">
        <v>2000</v>
      </c>
      <c r="B390" t="s">
        <v>464</v>
      </c>
      <c r="C390" t="s">
        <v>2001</v>
      </c>
      <c r="D390" t="s">
        <v>2002</v>
      </c>
      <c r="E390" t="s">
        <v>2003</v>
      </c>
    </row>
    <row r="391" spans="1:5" x14ac:dyDescent="0.35">
      <c r="A391" t="s">
        <v>2004</v>
      </c>
      <c r="B391" t="s">
        <v>464</v>
      </c>
      <c r="C391" t="s">
        <v>2005</v>
      </c>
      <c r="D391" t="s">
        <v>2006</v>
      </c>
      <c r="E391" t="s">
        <v>2007</v>
      </c>
    </row>
    <row r="392" spans="1:5" x14ac:dyDescent="0.35">
      <c r="A392" t="s">
        <v>2008</v>
      </c>
      <c r="B392" t="s">
        <v>558</v>
      </c>
      <c r="C392" t="s">
        <v>2009</v>
      </c>
      <c r="D392" t="s">
        <v>2010</v>
      </c>
      <c r="E392" t="s">
        <v>2011</v>
      </c>
    </row>
    <row r="393" spans="1:5" x14ac:dyDescent="0.35">
      <c r="A393" t="s">
        <v>2012</v>
      </c>
      <c r="B393" t="s">
        <v>464</v>
      </c>
      <c r="C393" t="s">
        <v>2013</v>
      </c>
      <c r="D393" t="s">
        <v>2014</v>
      </c>
      <c r="E393" t="s">
        <v>2015</v>
      </c>
    </row>
    <row r="394" spans="1:5" x14ac:dyDescent="0.35">
      <c r="A394" t="s">
        <v>2016</v>
      </c>
      <c r="B394" t="s">
        <v>1196</v>
      </c>
      <c r="C394" t="s">
        <v>2017</v>
      </c>
      <c r="D394" t="s">
        <v>2018</v>
      </c>
      <c r="E394" t="s">
        <v>2019</v>
      </c>
    </row>
    <row r="395" spans="1:5" x14ac:dyDescent="0.35">
      <c r="A395" t="s">
        <v>2020</v>
      </c>
      <c r="B395" t="s">
        <v>464</v>
      </c>
      <c r="C395" t="s">
        <v>2021</v>
      </c>
      <c r="D395" t="s">
        <v>2022</v>
      </c>
      <c r="E395" t="s">
        <v>2023</v>
      </c>
    </row>
    <row r="396" spans="1:5" x14ac:dyDescent="0.35">
      <c r="A396" t="s">
        <v>2024</v>
      </c>
      <c r="B396" t="s">
        <v>464</v>
      </c>
      <c r="C396" t="s">
        <v>2025</v>
      </c>
      <c r="D396" t="s">
        <v>2026</v>
      </c>
      <c r="E396" t="s">
        <v>2027</v>
      </c>
    </row>
    <row r="397" spans="1:5" x14ac:dyDescent="0.35">
      <c r="A397" t="s">
        <v>2028</v>
      </c>
      <c r="B397" t="s">
        <v>464</v>
      </c>
      <c r="C397" t="s">
        <v>2029</v>
      </c>
      <c r="D397" t="s">
        <v>2030</v>
      </c>
      <c r="E397" t="s">
        <v>2031</v>
      </c>
    </row>
    <row r="398" spans="1:5" x14ac:dyDescent="0.35">
      <c r="A398" t="s">
        <v>2032</v>
      </c>
      <c r="B398" t="s">
        <v>477</v>
      </c>
      <c r="C398" t="s">
        <v>2033</v>
      </c>
      <c r="D398" t="s">
        <v>2034</v>
      </c>
      <c r="E398" t="s">
        <v>2035</v>
      </c>
    </row>
    <row r="399" spans="1:5" x14ac:dyDescent="0.35">
      <c r="A399" t="s">
        <v>2036</v>
      </c>
      <c r="B399" t="s">
        <v>464</v>
      </c>
      <c r="C399" t="s">
        <v>2037</v>
      </c>
      <c r="D399" t="s">
        <v>2038</v>
      </c>
      <c r="E399" t="s">
        <v>2039</v>
      </c>
    </row>
    <row r="400" spans="1:5" x14ac:dyDescent="0.35">
      <c r="A400" t="s">
        <v>2040</v>
      </c>
      <c r="B400" t="s">
        <v>464</v>
      </c>
      <c r="C400" t="s">
        <v>2041</v>
      </c>
      <c r="D400" t="s">
        <v>2042</v>
      </c>
      <c r="E400" t="s">
        <v>2043</v>
      </c>
    </row>
    <row r="401" spans="1:5" x14ac:dyDescent="0.35">
      <c r="A401" t="s">
        <v>2044</v>
      </c>
      <c r="B401" t="s">
        <v>464</v>
      </c>
      <c r="C401" t="s">
        <v>2045</v>
      </c>
      <c r="D401" t="s">
        <v>2046</v>
      </c>
      <c r="E401" t="s">
        <v>2047</v>
      </c>
    </row>
    <row r="402" spans="1:5" x14ac:dyDescent="0.35">
      <c r="A402" t="s">
        <v>2048</v>
      </c>
      <c r="B402" t="s">
        <v>563</v>
      </c>
      <c r="C402" t="s">
        <v>2049</v>
      </c>
      <c r="D402" t="s">
        <v>2050</v>
      </c>
      <c r="E402" t="s">
        <v>2051</v>
      </c>
    </row>
    <row r="403" spans="1:5" x14ac:dyDescent="0.35">
      <c r="A403" t="s">
        <v>2052</v>
      </c>
      <c r="B403" t="s">
        <v>558</v>
      </c>
      <c r="C403" t="s">
        <v>2053</v>
      </c>
      <c r="D403" t="s">
        <v>2054</v>
      </c>
      <c r="E403" t="s">
        <v>2055</v>
      </c>
    </row>
    <row r="404" spans="1:5" x14ac:dyDescent="0.35">
      <c r="A404" t="s">
        <v>2056</v>
      </c>
      <c r="B404" t="s">
        <v>464</v>
      </c>
      <c r="C404" t="s">
        <v>2057</v>
      </c>
      <c r="D404" t="s">
        <v>2058</v>
      </c>
      <c r="E404" t="s">
        <v>2059</v>
      </c>
    </row>
    <row r="405" spans="1:5" x14ac:dyDescent="0.35">
      <c r="A405" t="s">
        <v>2060</v>
      </c>
      <c r="B405" t="s">
        <v>2061</v>
      </c>
      <c r="C405" t="s">
        <v>2062</v>
      </c>
      <c r="D405" t="s">
        <v>2063</v>
      </c>
      <c r="E405" t="s">
        <v>2064</v>
      </c>
    </row>
    <row r="406" spans="1:5" x14ac:dyDescent="0.35">
      <c r="A406" t="s">
        <v>2065</v>
      </c>
      <c r="B406" t="s">
        <v>464</v>
      </c>
      <c r="C406" t="s">
        <v>2066</v>
      </c>
      <c r="D406" t="s">
        <v>2067</v>
      </c>
      <c r="E406" t="s">
        <v>2068</v>
      </c>
    </row>
    <row r="407" spans="1:5" x14ac:dyDescent="0.35">
      <c r="A407" t="s">
        <v>2069</v>
      </c>
      <c r="B407" t="s">
        <v>464</v>
      </c>
      <c r="C407" t="s">
        <v>2070</v>
      </c>
      <c r="D407" t="s">
        <v>2071</v>
      </c>
      <c r="E407" t="s">
        <v>2072</v>
      </c>
    </row>
    <row r="408" spans="1:5" x14ac:dyDescent="0.35">
      <c r="A408" t="s">
        <v>2073</v>
      </c>
      <c r="B408" t="s">
        <v>2074</v>
      </c>
      <c r="C408" t="s">
        <v>2075</v>
      </c>
      <c r="D408" t="s">
        <v>2076</v>
      </c>
      <c r="E408" t="s">
        <v>2077</v>
      </c>
    </row>
    <row r="409" spans="1:5" x14ac:dyDescent="0.35">
      <c r="A409" t="s">
        <v>390</v>
      </c>
      <c r="B409" t="s">
        <v>464</v>
      </c>
      <c r="C409" t="s">
        <v>2078</v>
      </c>
      <c r="D409" t="s">
        <v>2079</v>
      </c>
      <c r="E409" t="s">
        <v>2080</v>
      </c>
    </row>
    <row r="410" spans="1:5" x14ac:dyDescent="0.35">
      <c r="A410" t="s">
        <v>2081</v>
      </c>
      <c r="B410" t="s">
        <v>464</v>
      </c>
      <c r="C410" t="s">
        <v>2082</v>
      </c>
      <c r="D410" t="s">
        <v>2083</v>
      </c>
      <c r="E410" t="s">
        <v>2084</v>
      </c>
    </row>
    <row r="411" spans="1:5" x14ac:dyDescent="0.35">
      <c r="A411" t="s">
        <v>2085</v>
      </c>
      <c r="B411" t="s">
        <v>499</v>
      </c>
      <c r="C411" t="s">
        <v>2086</v>
      </c>
      <c r="D411" t="s">
        <v>2087</v>
      </c>
      <c r="E411" t="s">
        <v>2088</v>
      </c>
    </row>
    <row r="412" spans="1:5" x14ac:dyDescent="0.35">
      <c r="A412" t="s">
        <v>2089</v>
      </c>
      <c r="B412" t="s">
        <v>464</v>
      </c>
      <c r="C412" t="s">
        <v>2090</v>
      </c>
      <c r="D412" t="s">
        <v>2091</v>
      </c>
      <c r="E412" t="s">
        <v>2092</v>
      </c>
    </row>
    <row r="413" spans="1:5" x14ac:dyDescent="0.35">
      <c r="A413" t="s">
        <v>2093</v>
      </c>
      <c r="B413" t="s">
        <v>464</v>
      </c>
      <c r="C413" t="s">
        <v>2094</v>
      </c>
      <c r="D413" t="s">
        <v>2095</v>
      </c>
      <c r="E413" t="s">
        <v>2096</v>
      </c>
    </row>
    <row r="414" spans="1:5" x14ac:dyDescent="0.35">
      <c r="A414" t="s">
        <v>2097</v>
      </c>
      <c r="B414" t="s">
        <v>2098</v>
      </c>
      <c r="C414" t="s">
        <v>2099</v>
      </c>
      <c r="D414" t="s">
        <v>2100</v>
      </c>
      <c r="E414" t="s">
        <v>2101</v>
      </c>
    </row>
    <row r="415" spans="1:5" x14ac:dyDescent="0.35">
      <c r="A415" t="s">
        <v>2102</v>
      </c>
      <c r="B415" t="s">
        <v>2103</v>
      </c>
      <c r="C415" t="s">
        <v>2104</v>
      </c>
      <c r="D415" t="s">
        <v>2105</v>
      </c>
      <c r="E415" t="s">
        <v>2106</v>
      </c>
    </row>
    <row r="416" spans="1:5" x14ac:dyDescent="0.35">
      <c r="A416" t="s">
        <v>2107</v>
      </c>
      <c r="B416" t="s">
        <v>464</v>
      </c>
      <c r="C416" t="s">
        <v>2108</v>
      </c>
      <c r="D416" t="s">
        <v>2109</v>
      </c>
      <c r="E416" t="s">
        <v>2110</v>
      </c>
    </row>
    <row r="417" spans="1:5" x14ac:dyDescent="0.35">
      <c r="A417" t="s">
        <v>2111</v>
      </c>
      <c r="B417" t="s">
        <v>2112</v>
      </c>
      <c r="C417" t="s">
        <v>2113</v>
      </c>
      <c r="D417" t="s">
        <v>2114</v>
      </c>
      <c r="E417" t="s">
        <v>2115</v>
      </c>
    </row>
    <row r="418" spans="1:5" x14ac:dyDescent="0.35">
      <c r="A418" t="s">
        <v>2116</v>
      </c>
      <c r="B418" t="s">
        <v>464</v>
      </c>
      <c r="C418" t="s">
        <v>2117</v>
      </c>
      <c r="D418" t="s">
        <v>2118</v>
      </c>
      <c r="E418" t="s">
        <v>2119</v>
      </c>
    </row>
    <row r="419" spans="1:5" x14ac:dyDescent="0.35">
      <c r="A419" t="s">
        <v>2120</v>
      </c>
      <c r="B419" t="s">
        <v>464</v>
      </c>
      <c r="C419" t="s">
        <v>2121</v>
      </c>
      <c r="D419" t="s">
        <v>2122</v>
      </c>
      <c r="E419" t="s">
        <v>2123</v>
      </c>
    </row>
    <row r="420" spans="1:5" x14ac:dyDescent="0.35">
      <c r="A420" t="s">
        <v>2124</v>
      </c>
      <c r="B420" t="s">
        <v>464</v>
      </c>
      <c r="C420" t="s">
        <v>2125</v>
      </c>
      <c r="D420" t="s">
        <v>2126</v>
      </c>
      <c r="E420" t="s">
        <v>2127</v>
      </c>
    </row>
    <row r="421" spans="1:5" x14ac:dyDescent="0.35">
      <c r="A421" t="s">
        <v>2128</v>
      </c>
      <c r="B421" t="s">
        <v>464</v>
      </c>
      <c r="C421" t="s">
        <v>2129</v>
      </c>
      <c r="D421" t="s">
        <v>2130</v>
      </c>
      <c r="E421" t="s">
        <v>2131</v>
      </c>
    </row>
    <row r="422" spans="1:5" x14ac:dyDescent="0.35">
      <c r="A422" t="s">
        <v>2132</v>
      </c>
      <c r="B422" t="s">
        <v>464</v>
      </c>
      <c r="C422" t="s">
        <v>2133</v>
      </c>
      <c r="D422" t="s">
        <v>2134</v>
      </c>
      <c r="E422" t="s">
        <v>2135</v>
      </c>
    </row>
    <row r="423" spans="1:5" x14ac:dyDescent="0.35">
      <c r="A423" t="s">
        <v>2136</v>
      </c>
      <c r="B423" t="s">
        <v>563</v>
      </c>
      <c r="C423" t="s">
        <v>2137</v>
      </c>
      <c r="D423" t="s">
        <v>2138</v>
      </c>
      <c r="E423" t="s">
        <v>2139</v>
      </c>
    </row>
    <row r="424" spans="1:5" x14ac:dyDescent="0.35">
      <c r="A424" t="s">
        <v>2140</v>
      </c>
      <c r="B424" t="s">
        <v>558</v>
      </c>
      <c r="C424" t="s">
        <v>2141</v>
      </c>
      <c r="D424" t="s">
        <v>2142</v>
      </c>
      <c r="E424" t="s">
        <v>2143</v>
      </c>
    </row>
    <row r="425" spans="1:5" x14ac:dyDescent="0.35">
      <c r="A425" t="s">
        <v>2140</v>
      </c>
      <c r="B425" t="s">
        <v>732</v>
      </c>
      <c r="C425" t="s">
        <v>2144</v>
      </c>
      <c r="D425" t="s">
        <v>2145</v>
      </c>
      <c r="E425" t="s">
        <v>2146</v>
      </c>
    </row>
    <row r="426" spans="1:5" x14ac:dyDescent="0.35">
      <c r="A426" t="s">
        <v>2147</v>
      </c>
      <c r="B426" t="s">
        <v>558</v>
      </c>
      <c r="C426" t="s">
        <v>2148</v>
      </c>
      <c r="D426" t="s">
        <v>2149</v>
      </c>
      <c r="E426" t="s">
        <v>2150</v>
      </c>
    </row>
    <row r="427" spans="1:5" x14ac:dyDescent="0.35">
      <c r="A427" t="s">
        <v>2151</v>
      </c>
      <c r="B427" t="s">
        <v>464</v>
      </c>
      <c r="C427" t="s">
        <v>2152</v>
      </c>
      <c r="D427" t="s">
        <v>2153</v>
      </c>
      <c r="E427" t="s">
        <v>2154</v>
      </c>
    </row>
    <row r="428" spans="1:5" x14ac:dyDescent="0.35">
      <c r="A428" t="s">
        <v>2155</v>
      </c>
      <c r="B428" t="s">
        <v>464</v>
      </c>
      <c r="C428" t="s">
        <v>2156</v>
      </c>
      <c r="D428" t="s">
        <v>2157</v>
      </c>
      <c r="E428" t="s">
        <v>2158</v>
      </c>
    </row>
    <row r="429" spans="1:5" x14ac:dyDescent="0.35">
      <c r="A429" t="s">
        <v>2159</v>
      </c>
      <c r="B429" t="s">
        <v>528</v>
      </c>
      <c r="C429" t="s">
        <v>2160</v>
      </c>
      <c r="D429" t="s">
        <v>2161</v>
      </c>
      <c r="E429" t="s">
        <v>2064</v>
      </c>
    </row>
    <row r="430" spans="1:5" x14ac:dyDescent="0.35">
      <c r="A430" t="s">
        <v>2162</v>
      </c>
      <c r="B430" t="s">
        <v>464</v>
      </c>
      <c r="C430" t="s">
        <v>2163</v>
      </c>
      <c r="D430" t="s">
        <v>2164</v>
      </c>
      <c r="E430" t="s">
        <v>2165</v>
      </c>
    </row>
    <row r="431" spans="1:5" x14ac:dyDescent="0.35">
      <c r="A431" t="s">
        <v>2166</v>
      </c>
      <c r="B431" t="s">
        <v>464</v>
      </c>
      <c r="C431" t="s">
        <v>2167</v>
      </c>
      <c r="D431" t="s">
        <v>2168</v>
      </c>
      <c r="E431" t="s">
        <v>2169</v>
      </c>
    </row>
    <row r="432" spans="1:5" x14ac:dyDescent="0.35">
      <c r="A432" t="s">
        <v>2170</v>
      </c>
      <c r="B432" t="s">
        <v>464</v>
      </c>
      <c r="C432" t="s">
        <v>2171</v>
      </c>
      <c r="D432" t="s">
        <v>2172</v>
      </c>
      <c r="E432" t="s">
        <v>2173</v>
      </c>
    </row>
    <row r="433" spans="1:5" x14ac:dyDescent="0.35">
      <c r="A433" t="s">
        <v>2174</v>
      </c>
      <c r="B433" t="s">
        <v>464</v>
      </c>
      <c r="C433" t="s">
        <v>2175</v>
      </c>
      <c r="D433" t="s">
        <v>2176</v>
      </c>
      <c r="E433" t="s">
        <v>2177</v>
      </c>
    </row>
    <row r="434" spans="1:5" x14ac:dyDescent="0.35">
      <c r="A434" t="s">
        <v>2178</v>
      </c>
      <c r="B434" t="s">
        <v>464</v>
      </c>
      <c r="C434" t="s">
        <v>2179</v>
      </c>
      <c r="D434" t="s">
        <v>2180</v>
      </c>
      <c r="E434" t="s">
        <v>2181</v>
      </c>
    </row>
    <row r="435" spans="1:5" x14ac:dyDescent="0.35">
      <c r="A435" t="s">
        <v>2182</v>
      </c>
      <c r="B435" t="s">
        <v>464</v>
      </c>
      <c r="C435" t="s">
        <v>2183</v>
      </c>
      <c r="D435" t="s">
        <v>2184</v>
      </c>
      <c r="E435" t="s">
        <v>2185</v>
      </c>
    </row>
    <row r="436" spans="1:5" x14ac:dyDescent="0.35">
      <c r="A436" t="s">
        <v>2186</v>
      </c>
      <c r="B436" t="s">
        <v>464</v>
      </c>
      <c r="C436" t="s">
        <v>2187</v>
      </c>
      <c r="D436" t="s">
        <v>2188</v>
      </c>
      <c r="E436" t="s">
        <v>2189</v>
      </c>
    </row>
    <row r="437" spans="1:5" x14ac:dyDescent="0.35">
      <c r="A437" t="s">
        <v>2190</v>
      </c>
      <c r="B437" t="s">
        <v>563</v>
      </c>
      <c r="C437" t="s">
        <v>2191</v>
      </c>
      <c r="D437" t="s">
        <v>2192</v>
      </c>
      <c r="E437" t="s">
        <v>2193</v>
      </c>
    </row>
    <row r="438" spans="1:5" x14ac:dyDescent="0.35">
      <c r="A438" t="s">
        <v>2194</v>
      </c>
      <c r="B438" t="s">
        <v>464</v>
      </c>
      <c r="C438" t="s">
        <v>2195</v>
      </c>
      <c r="D438" t="s">
        <v>2196</v>
      </c>
      <c r="E438" t="s">
        <v>2197</v>
      </c>
    </row>
    <row r="439" spans="1:5" x14ac:dyDescent="0.35">
      <c r="A439" t="s">
        <v>2198</v>
      </c>
      <c r="B439" t="s">
        <v>1196</v>
      </c>
      <c r="C439" t="s">
        <v>2199</v>
      </c>
      <c r="D439" t="s">
        <v>2200</v>
      </c>
      <c r="E439" t="s">
        <v>2201</v>
      </c>
    </row>
    <row r="440" spans="1:5" x14ac:dyDescent="0.35">
      <c r="A440" t="s">
        <v>2202</v>
      </c>
      <c r="B440" t="s">
        <v>464</v>
      </c>
      <c r="C440" t="s">
        <v>2203</v>
      </c>
      <c r="D440" t="s">
        <v>2204</v>
      </c>
      <c r="E440" t="s">
        <v>2205</v>
      </c>
    </row>
    <row r="441" spans="1:5" x14ac:dyDescent="0.35">
      <c r="A441" t="s">
        <v>2206</v>
      </c>
      <c r="B441" t="s">
        <v>464</v>
      </c>
      <c r="C441" t="s">
        <v>2207</v>
      </c>
      <c r="D441" t="s">
        <v>2208</v>
      </c>
      <c r="E441" t="s">
        <v>2209</v>
      </c>
    </row>
    <row r="442" spans="1:5" x14ac:dyDescent="0.35">
      <c r="A442" t="s">
        <v>2210</v>
      </c>
      <c r="B442" t="s">
        <v>464</v>
      </c>
      <c r="C442" t="s">
        <v>2211</v>
      </c>
      <c r="D442" t="s">
        <v>2212</v>
      </c>
      <c r="E442" t="s">
        <v>2213</v>
      </c>
    </row>
    <row r="443" spans="1:5" x14ac:dyDescent="0.35">
      <c r="A443" t="s">
        <v>2214</v>
      </c>
      <c r="B443" t="s">
        <v>464</v>
      </c>
      <c r="C443" t="s">
        <v>2215</v>
      </c>
      <c r="D443" t="s">
        <v>2216</v>
      </c>
      <c r="E443" t="s">
        <v>2217</v>
      </c>
    </row>
    <row r="444" spans="1:5" x14ac:dyDescent="0.35">
      <c r="A444" t="s">
        <v>2218</v>
      </c>
      <c r="B444" t="s">
        <v>464</v>
      </c>
      <c r="C444" t="s">
        <v>2219</v>
      </c>
      <c r="D444" t="s">
        <v>2220</v>
      </c>
      <c r="E444" t="s">
        <v>2221</v>
      </c>
    </row>
    <row r="445" spans="1:5" x14ac:dyDescent="0.35">
      <c r="A445" t="s">
        <v>2222</v>
      </c>
      <c r="B445" t="s">
        <v>464</v>
      </c>
      <c r="C445" t="s">
        <v>2223</v>
      </c>
      <c r="D445" t="s">
        <v>2224</v>
      </c>
      <c r="E445" t="s">
        <v>2225</v>
      </c>
    </row>
    <row r="446" spans="1:5" x14ac:dyDescent="0.35">
      <c r="A446" t="s">
        <v>2226</v>
      </c>
      <c r="B446" t="s">
        <v>464</v>
      </c>
      <c r="C446" t="s">
        <v>2227</v>
      </c>
      <c r="D446" t="s">
        <v>2228</v>
      </c>
      <c r="E446" t="s">
        <v>2229</v>
      </c>
    </row>
    <row r="447" spans="1:5" x14ac:dyDescent="0.35">
      <c r="A447" t="s">
        <v>2230</v>
      </c>
      <c r="B447" t="s">
        <v>464</v>
      </c>
      <c r="C447" t="s">
        <v>2231</v>
      </c>
      <c r="D447" t="s">
        <v>2232</v>
      </c>
      <c r="E447" t="s">
        <v>2233</v>
      </c>
    </row>
    <row r="448" spans="1:5" x14ac:dyDescent="0.35">
      <c r="A448" t="s">
        <v>2234</v>
      </c>
      <c r="B448" t="s">
        <v>464</v>
      </c>
      <c r="C448" t="s">
        <v>2235</v>
      </c>
      <c r="D448" t="s">
        <v>2236</v>
      </c>
      <c r="E448" t="s">
        <v>2237</v>
      </c>
    </row>
    <row r="449" spans="1:5" x14ac:dyDescent="0.35">
      <c r="A449" t="s">
        <v>2238</v>
      </c>
      <c r="B449" t="s">
        <v>464</v>
      </c>
      <c r="C449" t="s">
        <v>2239</v>
      </c>
      <c r="D449" t="s">
        <v>2240</v>
      </c>
      <c r="E449" t="s">
        <v>2241</v>
      </c>
    </row>
    <row r="450" spans="1:5" x14ac:dyDescent="0.35">
      <c r="A450" t="s">
        <v>2242</v>
      </c>
      <c r="B450" t="s">
        <v>563</v>
      </c>
      <c r="C450" t="s">
        <v>2243</v>
      </c>
      <c r="D450" t="s">
        <v>2244</v>
      </c>
      <c r="E450" t="s">
        <v>2245</v>
      </c>
    </row>
    <row r="451" spans="1:5" x14ac:dyDescent="0.35">
      <c r="A451" t="s">
        <v>2246</v>
      </c>
      <c r="B451" t="s">
        <v>464</v>
      </c>
      <c r="C451" t="s">
        <v>2247</v>
      </c>
      <c r="D451" t="s">
        <v>2248</v>
      </c>
      <c r="E451" t="s">
        <v>2249</v>
      </c>
    </row>
    <row r="452" spans="1:5" x14ac:dyDescent="0.35">
      <c r="A452" t="s">
        <v>2250</v>
      </c>
      <c r="B452" t="s">
        <v>464</v>
      </c>
      <c r="C452" t="s">
        <v>2251</v>
      </c>
      <c r="D452" t="s">
        <v>2252</v>
      </c>
      <c r="E452" t="s">
        <v>2253</v>
      </c>
    </row>
    <row r="453" spans="1:5" x14ac:dyDescent="0.35">
      <c r="A453" t="s">
        <v>2254</v>
      </c>
      <c r="B453" t="s">
        <v>464</v>
      </c>
      <c r="C453" t="s">
        <v>2255</v>
      </c>
      <c r="D453" t="s">
        <v>2256</v>
      </c>
      <c r="E453" t="s">
        <v>2257</v>
      </c>
    </row>
    <row r="454" spans="1:5" x14ac:dyDescent="0.35">
      <c r="A454" t="s">
        <v>2258</v>
      </c>
      <c r="B454" t="s">
        <v>464</v>
      </c>
      <c r="C454" t="s">
        <v>2259</v>
      </c>
      <c r="D454" t="s">
        <v>2260</v>
      </c>
      <c r="E454" t="s">
        <v>2261</v>
      </c>
    </row>
    <row r="455" spans="1:5" x14ac:dyDescent="0.35">
      <c r="A455" t="s">
        <v>2262</v>
      </c>
      <c r="B455" t="s">
        <v>2263</v>
      </c>
      <c r="C455" t="s">
        <v>2264</v>
      </c>
      <c r="D455" t="s">
        <v>2265</v>
      </c>
      <c r="E455" t="s">
        <v>2266</v>
      </c>
    </row>
    <row r="456" spans="1:5" x14ac:dyDescent="0.35">
      <c r="A456" t="s">
        <v>2267</v>
      </c>
      <c r="B456" t="s">
        <v>464</v>
      </c>
      <c r="C456" t="s">
        <v>2268</v>
      </c>
      <c r="D456" t="s">
        <v>2269</v>
      </c>
      <c r="E456" t="s">
        <v>2270</v>
      </c>
    </row>
    <row r="457" spans="1:5" x14ac:dyDescent="0.35">
      <c r="A457" t="s">
        <v>2271</v>
      </c>
      <c r="B457" t="s">
        <v>1053</v>
      </c>
      <c r="C457" t="s">
        <v>2272</v>
      </c>
      <c r="D457" t="s">
        <v>2273</v>
      </c>
      <c r="E457" t="s">
        <v>2274</v>
      </c>
    </row>
    <row r="458" spans="1:5" x14ac:dyDescent="0.35">
      <c r="A458" t="s">
        <v>2275</v>
      </c>
      <c r="B458" t="s">
        <v>464</v>
      </c>
      <c r="C458" t="s">
        <v>2276</v>
      </c>
      <c r="D458" t="s">
        <v>2277</v>
      </c>
      <c r="E458" t="s">
        <v>2278</v>
      </c>
    </row>
    <row r="459" spans="1:5" x14ac:dyDescent="0.35">
      <c r="A459" t="s">
        <v>2279</v>
      </c>
      <c r="B459" t="s">
        <v>464</v>
      </c>
      <c r="C459" t="s">
        <v>2280</v>
      </c>
      <c r="D459" t="s">
        <v>2281</v>
      </c>
      <c r="E459" t="s">
        <v>2282</v>
      </c>
    </row>
    <row r="460" spans="1:5" x14ac:dyDescent="0.35">
      <c r="A460" t="s">
        <v>2283</v>
      </c>
      <c r="B460" t="s">
        <v>464</v>
      </c>
      <c r="C460" t="s">
        <v>2284</v>
      </c>
      <c r="D460" t="s">
        <v>2285</v>
      </c>
      <c r="E460" t="s">
        <v>2286</v>
      </c>
    </row>
    <row r="461" spans="1:5" x14ac:dyDescent="0.35">
      <c r="A461" t="s">
        <v>2287</v>
      </c>
      <c r="B461" t="s">
        <v>464</v>
      </c>
      <c r="C461" t="s">
        <v>2288</v>
      </c>
      <c r="D461" t="s">
        <v>2289</v>
      </c>
      <c r="E461" t="s">
        <v>2290</v>
      </c>
    </row>
    <row r="462" spans="1:5" x14ac:dyDescent="0.35">
      <c r="A462" t="s">
        <v>2287</v>
      </c>
      <c r="B462" t="s">
        <v>2291</v>
      </c>
      <c r="C462" t="s">
        <v>2292</v>
      </c>
      <c r="D462" t="s">
        <v>2293</v>
      </c>
      <c r="E462" t="s">
        <v>851</v>
      </c>
    </row>
    <row r="463" spans="1:5" x14ac:dyDescent="0.35">
      <c r="A463" t="s">
        <v>2294</v>
      </c>
      <c r="B463" t="s">
        <v>2295</v>
      </c>
      <c r="C463" t="s">
        <v>2296</v>
      </c>
      <c r="D463" t="s">
        <v>2297</v>
      </c>
      <c r="E463" t="s">
        <v>851</v>
      </c>
    </row>
    <row r="464" spans="1:5" x14ac:dyDescent="0.35">
      <c r="A464" t="s">
        <v>2298</v>
      </c>
      <c r="B464" t="s">
        <v>464</v>
      </c>
      <c r="C464" t="s">
        <v>2299</v>
      </c>
      <c r="D464" t="s">
        <v>2300</v>
      </c>
      <c r="E464" t="s">
        <v>2301</v>
      </c>
    </row>
    <row r="465" spans="1:5" x14ac:dyDescent="0.35">
      <c r="A465" t="s">
        <v>2302</v>
      </c>
      <c r="B465" t="s">
        <v>464</v>
      </c>
      <c r="C465" t="s">
        <v>2303</v>
      </c>
      <c r="D465" t="s">
        <v>2304</v>
      </c>
      <c r="E465" t="s">
        <v>2305</v>
      </c>
    </row>
    <row r="466" spans="1:5" x14ac:dyDescent="0.35">
      <c r="A466" t="s">
        <v>2306</v>
      </c>
      <c r="B466" t="s">
        <v>464</v>
      </c>
      <c r="C466" t="s">
        <v>2307</v>
      </c>
      <c r="D466" t="s">
        <v>2308</v>
      </c>
      <c r="E466" t="s">
        <v>2309</v>
      </c>
    </row>
    <row r="467" spans="1:5" x14ac:dyDescent="0.35">
      <c r="A467" t="s">
        <v>2310</v>
      </c>
      <c r="B467" t="s">
        <v>1196</v>
      </c>
      <c r="C467" t="s">
        <v>2311</v>
      </c>
      <c r="D467" t="s">
        <v>2312</v>
      </c>
      <c r="E467" t="s">
        <v>2313</v>
      </c>
    </row>
    <row r="468" spans="1:5" x14ac:dyDescent="0.35">
      <c r="A468" t="s">
        <v>2314</v>
      </c>
      <c r="B468" t="s">
        <v>464</v>
      </c>
      <c r="C468" t="s">
        <v>2315</v>
      </c>
      <c r="D468" t="s">
        <v>2316</v>
      </c>
      <c r="E468" t="s">
        <v>2317</v>
      </c>
    </row>
    <row r="469" spans="1:5" x14ac:dyDescent="0.35">
      <c r="A469" t="s">
        <v>2318</v>
      </c>
      <c r="B469" t="s">
        <v>464</v>
      </c>
      <c r="C469" t="s">
        <v>2319</v>
      </c>
      <c r="D469" t="s">
        <v>2320</v>
      </c>
      <c r="E469" t="s">
        <v>2321</v>
      </c>
    </row>
    <row r="470" spans="1:5" x14ac:dyDescent="0.35">
      <c r="A470" t="s">
        <v>2322</v>
      </c>
      <c r="B470" t="s">
        <v>464</v>
      </c>
      <c r="C470" t="s">
        <v>2323</v>
      </c>
      <c r="D470" t="s">
        <v>2324</v>
      </c>
      <c r="E470" t="s">
        <v>2325</v>
      </c>
    </row>
    <row r="471" spans="1:5" x14ac:dyDescent="0.35">
      <c r="A471" t="s">
        <v>2326</v>
      </c>
      <c r="B471" t="s">
        <v>464</v>
      </c>
      <c r="C471" t="s">
        <v>2327</v>
      </c>
      <c r="D471" t="s">
        <v>2328</v>
      </c>
      <c r="E471" t="s">
        <v>2329</v>
      </c>
    </row>
    <row r="472" spans="1:5" x14ac:dyDescent="0.35">
      <c r="A472" t="s">
        <v>2330</v>
      </c>
      <c r="B472" t="s">
        <v>464</v>
      </c>
      <c r="C472" t="s">
        <v>2331</v>
      </c>
      <c r="D472" t="s">
        <v>2332</v>
      </c>
      <c r="E472" t="s">
        <v>2333</v>
      </c>
    </row>
    <row r="473" spans="1:5" x14ac:dyDescent="0.35">
      <c r="A473" t="s">
        <v>423</v>
      </c>
      <c r="B473" t="s">
        <v>464</v>
      </c>
      <c r="C473" t="s">
        <v>2334</v>
      </c>
      <c r="D473" t="s">
        <v>2335</v>
      </c>
      <c r="E473" t="s">
        <v>2336</v>
      </c>
    </row>
    <row r="474" spans="1:5" x14ac:dyDescent="0.35">
      <c r="A474" t="s">
        <v>2337</v>
      </c>
      <c r="B474" t="s">
        <v>1001</v>
      </c>
      <c r="C474" t="s">
        <v>2338</v>
      </c>
      <c r="D474" t="s">
        <v>2339</v>
      </c>
      <c r="E474" t="s">
        <v>2340</v>
      </c>
    </row>
    <row r="475" spans="1:5" x14ac:dyDescent="0.35">
      <c r="A475" t="s">
        <v>2341</v>
      </c>
      <c r="B475" t="s">
        <v>464</v>
      </c>
      <c r="C475" t="s">
        <v>2342</v>
      </c>
      <c r="D475" t="s">
        <v>2343</v>
      </c>
      <c r="E475" t="s">
        <v>2344</v>
      </c>
    </row>
    <row r="476" spans="1:5" x14ac:dyDescent="0.35">
      <c r="A476" t="s">
        <v>2345</v>
      </c>
      <c r="B476" t="s">
        <v>464</v>
      </c>
      <c r="C476" t="s">
        <v>2346</v>
      </c>
      <c r="D476" t="s">
        <v>2347</v>
      </c>
      <c r="E476" t="s">
        <v>2348</v>
      </c>
    </row>
    <row r="477" spans="1:5" x14ac:dyDescent="0.35">
      <c r="A477" t="s">
        <v>2349</v>
      </c>
      <c r="B477" t="s">
        <v>464</v>
      </c>
      <c r="C477" t="s">
        <v>2350</v>
      </c>
      <c r="D477" t="s">
        <v>2351</v>
      </c>
      <c r="E477" t="s">
        <v>2352</v>
      </c>
    </row>
    <row r="478" spans="1:5" x14ac:dyDescent="0.35">
      <c r="A478" t="s">
        <v>2353</v>
      </c>
      <c r="B478" t="s">
        <v>464</v>
      </c>
      <c r="C478" t="s">
        <v>2354</v>
      </c>
      <c r="D478" t="s">
        <v>2355</v>
      </c>
      <c r="E478" t="s">
        <v>2356</v>
      </c>
    </row>
    <row r="479" spans="1:5" x14ac:dyDescent="0.35">
      <c r="A479" t="s">
        <v>2357</v>
      </c>
      <c r="B479" t="s">
        <v>1053</v>
      </c>
      <c r="C479" t="s">
        <v>2358</v>
      </c>
      <c r="D479" t="s">
        <v>2359</v>
      </c>
      <c r="E479" t="s">
        <v>2360</v>
      </c>
    </row>
    <row r="480" spans="1:5" x14ac:dyDescent="0.35">
      <c r="A480" t="s">
        <v>2361</v>
      </c>
      <c r="B480" t="s">
        <v>524</v>
      </c>
      <c r="C480" t="s">
        <v>2362</v>
      </c>
      <c r="D480" t="s">
        <v>2363</v>
      </c>
      <c r="E480" t="s">
        <v>2364</v>
      </c>
    </row>
    <row r="481" spans="1:5" x14ac:dyDescent="0.35">
      <c r="A481" t="s">
        <v>2365</v>
      </c>
      <c r="B481" t="s">
        <v>464</v>
      </c>
      <c r="C481" t="s">
        <v>2366</v>
      </c>
      <c r="D481" t="s">
        <v>2367</v>
      </c>
      <c r="E481" t="s">
        <v>2368</v>
      </c>
    </row>
    <row r="482" spans="1:5" x14ac:dyDescent="0.35">
      <c r="A482" t="s">
        <v>2369</v>
      </c>
      <c r="B482" t="s">
        <v>563</v>
      </c>
      <c r="C482" t="s">
        <v>2370</v>
      </c>
      <c r="D482" t="s">
        <v>2371</v>
      </c>
      <c r="E482" t="s">
        <v>2372</v>
      </c>
    </row>
    <row r="483" spans="1:5" x14ac:dyDescent="0.35">
      <c r="A483" t="s">
        <v>2373</v>
      </c>
      <c r="B483" t="s">
        <v>1001</v>
      </c>
      <c r="C483" t="s">
        <v>2374</v>
      </c>
      <c r="D483" t="s">
        <v>2375</v>
      </c>
      <c r="E483" t="s">
        <v>2376</v>
      </c>
    </row>
    <row r="484" spans="1:5" x14ac:dyDescent="0.35">
      <c r="A484" t="s">
        <v>2377</v>
      </c>
      <c r="B484" t="s">
        <v>2378</v>
      </c>
      <c r="C484" t="s">
        <v>2379</v>
      </c>
      <c r="D484" t="s">
        <v>2380</v>
      </c>
      <c r="E484" t="s">
        <v>2381</v>
      </c>
    </row>
    <row r="485" spans="1:5" x14ac:dyDescent="0.35">
      <c r="A485" t="s">
        <v>2382</v>
      </c>
      <c r="B485" t="s">
        <v>464</v>
      </c>
      <c r="C485" t="s">
        <v>2383</v>
      </c>
      <c r="D485" t="s">
        <v>2384</v>
      </c>
      <c r="E485" t="s">
        <v>2385</v>
      </c>
    </row>
    <row r="486" spans="1:5" x14ac:dyDescent="0.35">
      <c r="A486" t="s">
        <v>2386</v>
      </c>
      <c r="B486" t="s">
        <v>464</v>
      </c>
      <c r="C486" t="s">
        <v>2387</v>
      </c>
      <c r="D486" t="s">
        <v>2388</v>
      </c>
      <c r="E486" t="s">
        <v>2389</v>
      </c>
    </row>
    <row r="487" spans="1:5" x14ac:dyDescent="0.35">
      <c r="A487" t="s">
        <v>2390</v>
      </c>
      <c r="B487" t="s">
        <v>464</v>
      </c>
      <c r="C487" t="s">
        <v>2391</v>
      </c>
      <c r="D487" t="s">
        <v>2392</v>
      </c>
      <c r="E487" t="s">
        <v>2393</v>
      </c>
    </row>
    <row r="488" spans="1:5" x14ac:dyDescent="0.35">
      <c r="A488" t="s">
        <v>2394</v>
      </c>
      <c r="B488" t="s">
        <v>464</v>
      </c>
      <c r="C488" t="s">
        <v>2395</v>
      </c>
      <c r="D488" t="s">
        <v>2396</v>
      </c>
      <c r="E488" t="s">
        <v>2397</v>
      </c>
    </row>
    <row r="489" spans="1:5" x14ac:dyDescent="0.35">
      <c r="A489" t="s">
        <v>2398</v>
      </c>
      <c r="B489" t="s">
        <v>464</v>
      </c>
      <c r="C489" t="s">
        <v>2399</v>
      </c>
      <c r="D489" t="s">
        <v>2400</v>
      </c>
      <c r="E489" t="s">
        <v>2401</v>
      </c>
    </row>
    <row r="490" spans="1:5" x14ac:dyDescent="0.35">
      <c r="A490" t="s">
        <v>434</v>
      </c>
      <c r="B490" t="s">
        <v>464</v>
      </c>
      <c r="C490" t="s">
        <v>2402</v>
      </c>
      <c r="D490" t="s">
        <v>2403</v>
      </c>
      <c r="E490" t="s">
        <v>2404</v>
      </c>
    </row>
    <row r="491" spans="1:5" x14ac:dyDescent="0.35">
      <c r="A491" t="s">
        <v>2405</v>
      </c>
      <c r="B491" t="s">
        <v>464</v>
      </c>
      <c r="C491" t="s">
        <v>2406</v>
      </c>
      <c r="D491" t="s">
        <v>2407</v>
      </c>
      <c r="E491" t="s">
        <v>2408</v>
      </c>
    </row>
    <row r="492" spans="1:5" x14ac:dyDescent="0.35">
      <c r="A492" t="s">
        <v>2409</v>
      </c>
      <c r="B492" t="s">
        <v>464</v>
      </c>
      <c r="C492" t="s">
        <v>2410</v>
      </c>
      <c r="D492" t="s">
        <v>2411</v>
      </c>
      <c r="E492" t="s">
        <v>2412</v>
      </c>
    </row>
    <row r="493" spans="1:5" x14ac:dyDescent="0.35">
      <c r="A493" t="s">
        <v>2413</v>
      </c>
      <c r="B493" t="s">
        <v>2414</v>
      </c>
      <c r="C493" t="s">
        <v>2415</v>
      </c>
      <c r="D493" t="s">
        <v>2416</v>
      </c>
      <c r="E493" t="s">
        <v>540</v>
      </c>
    </row>
    <row r="494" spans="1:5" x14ac:dyDescent="0.35">
      <c r="A494" t="s">
        <v>2417</v>
      </c>
      <c r="B494" t="s">
        <v>464</v>
      </c>
      <c r="C494" t="s">
        <v>2418</v>
      </c>
      <c r="D494" t="s">
        <v>2419</v>
      </c>
      <c r="E494" t="s">
        <v>2420</v>
      </c>
    </row>
    <row r="495" spans="1:5" x14ac:dyDescent="0.35">
      <c r="A495" t="s">
        <v>2421</v>
      </c>
      <c r="B495" t="s">
        <v>464</v>
      </c>
      <c r="C495" t="s">
        <v>2422</v>
      </c>
      <c r="D495" t="s">
        <v>2423</v>
      </c>
      <c r="E495" t="s">
        <v>2424</v>
      </c>
    </row>
    <row r="496" spans="1:5" x14ac:dyDescent="0.35">
      <c r="A496" t="s">
        <v>2425</v>
      </c>
      <c r="B496" t="s">
        <v>464</v>
      </c>
      <c r="C496" t="s">
        <v>2426</v>
      </c>
      <c r="D496" t="s">
        <v>2427</v>
      </c>
      <c r="E496" t="s">
        <v>2428</v>
      </c>
    </row>
    <row r="497" spans="1:5" x14ac:dyDescent="0.35">
      <c r="A497" t="s">
        <v>2429</v>
      </c>
      <c r="B497" t="s">
        <v>563</v>
      </c>
      <c r="C497" t="s">
        <v>2430</v>
      </c>
      <c r="D497" t="s">
        <v>2431</v>
      </c>
      <c r="E497" t="s">
        <v>2432</v>
      </c>
    </row>
    <row r="498" spans="1:5" x14ac:dyDescent="0.35">
      <c r="A498" t="s">
        <v>2433</v>
      </c>
      <c r="B498" t="s">
        <v>464</v>
      </c>
      <c r="C498" t="s">
        <v>2434</v>
      </c>
      <c r="D498" t="s">
        <v>2435</v>
      </c>
      <c r="E498" t="s">
        <v>2436</v>
      </c>
    </row>
    <row r="499" spans="1:5" x14ac:dyDescent="0.35">
      <c r="A499" t="s">
        <v>2437</v>
      </c>
      <c r="B499" t="s">
        <v>464</v>
      </c>
      <c r="C499" t="s">
        <v>2438</v>
      </c>
      <c r="D499" t="s">
        <v>2439</v>
      </c>
      <c r="E499" t="s">
        <v>2440</v>
      </c>
    </row>
    <row r="500" spans="1:5" x14ac:dyDescent="0.35">
      <c r="A500" t="s">
        <v>2441</v>
      </c>
      <c r="B500" t="s">
        <v>464</v>
      </c>
      <c r="C500" t="s">
        <v>2442</v>
      </c>
      <c r="D500" t="s">
        <v>2443</v>
      </c>
      <c r="E500" t="s">
        <v>2444</v>
      </c>
    </row>
    <row r="501" spans="1:5" x14ac:dyDescent="0.35">
      <c r="A501" t="s">
        <v>2445</v>
      </c>
      <c r="B501" t="s">
        <v>499</v>
      </c>
      <c r="C501" t="s">
        <v>2446</v>
      </c>
      <c r="D501" t="s">
        <v>2447</v>
      </c>
      <c r="E501" t="s">
        <v>2448</v>
      </c>
    </row>
    <row r="502" spans="1:5" x14ac:dyDescent="0.35">
      <c r="A502" t="s">
        <v>2449</v>
      </c>
      <c r="B502" t="s">
        <v>464</v>
      </c>
      <c r="C502" t="s">
        <v>2450</v>
      </c>
      <c r="D502" t="s">
        <v>2451</v>
      </c>
      <c r="E502" t="s">
        <v>2452</v>
      </c>
    </row>
    <row r="503" spans="1:5" x14ac:dyDescent="0.35">
      <c r="A503" t="s">
        <v>442</v>
      </c>
      <c r="B503" t="s">
        <v>464</v>
      </c>
      <c r="C503" t="s">
        <v>2453</v>
      </c>
      <c r="D503" t="s">
        <v>2454</v>
      </c>
      <c r="E503" t="s">
        <v>2455</v>
      </c>
    </row>
    <row r="504" spans="1:5" x14ac:dyDescent="0.35">
      <c r="A504" t="s">
        <v>2456</v>
      </c>
      <c r="B504" t="s">
        <v>464</v>
      </c>
      <c r="C504" t="s">
        <v>2457</v>
      </c>
      <c r="D504" t="s">
        <v>2458</v>
      </c>
      <c r="E504" t="s">
        <v>2459</v>
      </c>
    </row>
    <row r="505" spans="1:5" x14ac:dyDescent="0.35">
      <c r="A505" t="s">
        <v>2460</v>
      </c>
      <c r="B505" t="s">
        <v>558</v>
      </c>
      <c r="C505" t="s">
        <v>2461</v>
      </c>
      <c r="D505" t="s">
        <v>2462</v>
      </c>
      <c r="E505" t="s">
        <v>2463</v>
      </c>
    </row>
    <row r="506" spans="1:5" x14ac:dyDescent="0.35">
      <c r="A506" t="s">
        <v>2464</v>
      </c>
      <c r="B506" t="s">
        <v>464</v>
      </c>
      <c r="C506" t="s">
        <v>2465</v>
      </c>
      <c r="D506" t="s">
        <v>2466</v>
      </c>
      <c r="E506" t="s">
        <v>2467</v>
      </c>
    </row>
    <row r="507" spans="1:5" x14ac:dyDescent="0.35">
      <c r="A507" t="s">
        <v>2468</v>
      </c>
      <c r="B507" t="s">
        <v>558</v>
      </c>
      <c r="C507" t="s">
        <v>2469</v>
      </c>
      <c r="D507" t="s">
        <v>2470</v>
      </c>
      <c r="E507" t="s">
        <v>2471</v>
      </c>
    </row>
    <row r="508" spans="1:5" x14ac:dyDescent="0.35">
      <c r="A508" t="s">
        <v>2472</v>
      </c>
      <c r="B508" t="s">
        <v>499</v>
      </c>
      <c r="C508" t="s">
        <v>2473</v>
      </c>
      <c r="D508" t="s">
        <v>2474</v>
      </c>
      <c r="E508" t="s">
        <v>2475</v>
      </c>
    </row>
  </sheetData>
  <hyperlinks>
    <hyperlink ref="C2" r:id="rId1" xr:uid="{1F667DB0-5E04-4F93-8E5D-B41DC58BA46D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8C43-98A2-4008-BA5F-F6F265DD8F60}">
  <dimension ref="A1:I168"/>
  <sheetViews>
    <sheetView topLeftCell="A126" zoomScale="90" zoomScaleNormal="90" workbookViewId="0">
      <selection activeCell="J134" sqref="J134"/>
    </sheetView>
  </sheetViews>
  <sheetFormatPr defaultRowHeight="12.5" x14ac:dyDescent="0.25"/>
  <cols>
    <col min="1" max="1" width="48.6328125" style="46" customWidth="1"/>
    <col min="2" max="2" width="12.36328125" style="44" bestFit="1" customWidth="1"/>
    <col min="3" max="3" width="21.36328125" style="46" bestFit="1" customWidth="1"/>
    <col min="4" max="4" width="15.90625" style="46" bestFit="1" customWidth="1"/>
    <col min="5" max="5" width="14.7265625" style="46" customWidth="1"/>
    <col min="6" max="6" width="15.81640625" style="46" customWidth="1"/>
    <col min="7" max="7" width="10.7265625" style="46" customWidth="1"/>
    <col min="8" max="8" width="11.90625" style="51" customWidth="1"/>
    <col min="9" max="9" width="13.08984375" style="51" customWidth="1"/>
    <col min="10" max="11" width="8.7265625" style="46" customWidth="1"/>
    <col min="12" max="16384" width="8.7265625" style="46"/>
  </cols>
  <sheetData>
    <row r="1" spans="1:9" ht="39" x14ac:dyDescent="0.25">
      <c r="A1" s="62" t="s">
        <v>144</v>
      </c>
      <c r="B1" s="63" t="s">
        <v>145</v>
      </c>
      <c r="C1" s="11" t="s">
        <v>146</v>
      </c>
      <c r="D1" s="12" t="s">
        <v>147</v>
      </c>
      <c r="E1" s="11" t="s">
        <v>148</v>
      </c>
      <c r="F1" s="11" t="s">
        <v>149</v>
      </c>
      <c r="G1" s="13" t="s">
        <v>150</v>
      </c>
      <c r="H1" s="50" t="s">
        <v>151</v>
      </c>
      <c r="I1" s="50" t="s">
        <v>152</v>
      </c>
    </row>
    <row r="2" spans="1:9" ht="14.5" x14ac:dyDescent="0.35">
      <c r="A2" t="str">
        <f>UPPER('OTPP Data'!G6)</f>
        <v>AES CORP</v>
      </c>
      <c r="B2" s="59" t="str">
        <f>'OTPP Data'!H6</f>
        <v>21,461</v>
      </c>
      <c r="C2" s="43">
        <f>VLOOKUP(A2,'Consol data'!$A$1:$J$157,9,FALSE)*10^6</f>
        <v>45428062000</v>
      </c>
      <c r="D2" s="45">
        <f>VLOOKUP(A2,'Consol data'!$A$1:$J$157,10,FALSE)</f>
        <v>28.76</v>
      </c>
      <c r="E2" s="48">
        <f>VLOOKUP(A2,'Consol data'!A1:F157,5,TRUE)*10^3</f>
        <v>40277984</v>
      </c>
      <c r="F2" s="48">
        <f>VLOOKUP(A2,'Consol data'!A1:F157,4,TRUE)*10^3</f>
        <v>50657583.999999993</v>
      </c>
      <c r="G2" s="49">
        <f>(B2*D2)/C2</f>
        <v>1.3586720032212688E-5</v>
      </c>
      <c r="H2" s="54">
        <f t="shared" ref="H2" si="0">G2*E2</f>
        <v>547.24569206994215</v>
      </c>
      <c r="I2" s="55">
        <f t="shared" ref="I2" si="1">G2*F2</f>
        <v>688.27041131629687</v>
      </c>
    </row>
    <row r="3" spans="1:9" ht="14.5" x14ac:dyDescent="0.35">
      <c r="A3" t="str">
        <f>UPPER('OTPP Data'!G7)</f>
        <v>AETHON ENERGY MANAGEMENT LLC</v>
      </c>
      <c r="B3" s="59">
        <v>0</v>
      </c>
      <c r="C3" s="43">
        <f>VLOOKUP(A3,'Consol data'!$A$1:$J$157,9,FALSE)*10^6</f>
        <v>0</v>
      </c>
      <c r="D3" s="45">
        <f>VLOOKUP(A3,'Consol data'!$A$1:$J$157,10,FALSE)</f>
        <v>0</v>
      </c>
      <c r="E3" s="48">
        <f>VLOOKUP(A3,'Consol data'!A2:F158,5,TRUE)*10^3</f>
        <v>0</v>
      </c>
      <c r="F3" s="48">
        <f>VLOOKUP(A3,'Consol data'!A2:F158,4,TRUE)*10^3</f>
        <v>0</v>
      </c>
      <c r="G3" s="49"/>
      <c r="H3" s="54">
        <f t="shared" ref="H3:H66" si="2">G3*E3</f>
        <v>0</v>
      </c>
      <c r="I3" s="55">
        <f t="shared" ref="I3:I66" si="3">G3*F3</f>
        <v>0</v>
      </c>
    </row>
    <row r="4" spans="1:9" ht="14.5" x14ac:dyDescent="0.35">
      <c r="A4" t="str">
        <f>UPPER('OTPP Data'!G8)</f>
        <v>AIR PRODS &amp; CHEMS INC</v>
      </c>
      <c r="B4" s="59">
        <v>0</v>
      </c>
      <c r="C4" s="43">
        <f>VLOOKUP(A4,'Consol data'!$A$1:$J$157,9,FALSE)*10^6</f>
        <v>57212119700</v>
      </c>
      <c r="D4" s="45">
        <f>VLOOKUP(A4,'Consol data'!$A$1:$J$157,10,FALSE)</f>
        <v>232.73</v>
      </c>
      <c r="E4" s="48">
        <f>VLOOKUP(A4,'Consol data'!A3:F159,5,TRUE)*10^3</f>
        <v>26500000</v>
      </c>
      <c r="F4" s="48">
        <f>VLOOKUP(A4,'Consol data'!A3:F159,4,TRUE)*10^3</f>
        <v>34200000</v>
      </c>
      <c r="G4" s="49">
        <f t="shared" ref="G4:G66" si="4">(B4*D4)/C4</f>
        <v>0</v>
      </c>
      <c r="H4" s="54">
        <f t="shared" si="2"/>
        <v>0</v>
      </c>
      <c r="I4" s="55">
        <f t="shared" si="3"/>
        <v>0</v>
      </c>
    </row>
    <row r="5" spans="1:9" ht="14.5" x14ac:dyDescent="0.35">
      <c r="A5" t="str">
        <f>UPPER('OTPP Data'!G9)</f>
        <v xml:space="preserve">ALECTRA INC </v>
      </c>
      <c r="B5" s="59">
        <v>0</v>
      </c>
      <c r="C5" s="43">
        <f>VLOOKUP(A5,'Consol data'!$A$1:$J$157,9,FALSE)*10^6</f>
        <v>0</v>
      </c>
      <c r="D5" s="45">
        <f>VLOOKUP(A5,'Consol data'!$A$1:$J$157,10,FALSE)</f>
        <v>0</v>
      </c>
      <c r="E5" s="48">
        <f>VLOOKUP(A5,'Consol data'!A4:F160,5,TRUE)*10^3</f>
        <v>0</v>
      </c>
      <c r="F5" s="48">
        <f>VLOOKUP(A5,'Consol data'!A4:F160,4,TRUE)*10^3</f>
        <v>0</v>
      </c>
      <c r="G5" s="49"/>
      <c r="H5" s="54">
        <f t="shared" si="2"/>
        <v>0</v>
      </c>
      <c r="I5" s="55">
        <f t="shared" si="3"/>
        <v>0</v>
      </c>
    </row>
    <row r="6" spans="1:9" ht="14.5" x14ac:dyDescent="0.35">
      <c r="A6" t="str">
        <f>UPPER('OTPP Data'!G10)</f>
        <v>ALLIANCE PIPELINE LP/UNITED</v>
      </c>
      <c r="B6" s="59">
        <v>0</v>
      </c>
      <c r="C6" s="43">
        <f>VLOOKUP(A6,'Consol data'!$A$1:$J$157,9,FALSE)*10^6</f>
        <v>0</v>
      </c>
      <c r="D6" s="45">
        <f>VLOOKUP(A6,'Consol data'!$A$1:$J$157,10,FALSE)</f>
        <v>0</v>
      </c>
      <c r="E6" s="48">
        <f>VLOOKUP(A6,'Consol data'!A5:F161,5,TRUE)*10^3</f>
        <v>0</v>
      </c>
      <c r="F6" s="48">
        <f>VLOOKUP(A6,'Consol data'!A5:F161,4,TRUE)*10^3</f>
        <v>0</v>
      </c>
      <c r="G6" s="49"/>
      <c r="H6" s="54">
        <f t="shared" si="2"/>
        <v>0</v>
      </c>
      <c r="I6" s="55">
        <f t="shared" si="3"/>
        <v>0</v>
      </c>
    </row>
    <row r="7" spans="1:9" ht="14.5" x14ac:dyDescent="0.35">
      <c r="A7" t="str">
        <f>UPPER('OTPP Data'!G11)</f>
        <v>ALLIANT ENERGY CORP</v>
      </c>
      <c r="B7" s="59">
        <v>0</v>
      </c>
      <c r="C7" s="43">
        <f>VLOOKUP(A7,'Consol data'!$A$1:$J$157,9,FALSE)*10^6</f>
        <v>22579161500</v>
      </c>
      <c r="D7" s="45">
        <f>VLOOKUP(A7,'Consol data'!$A$1:$J$157,10,FALSE)</f>
        <v>55.21</v>
      </c>
      <c r="E7" s="48">
        <f>VLOOKUP(A7,'Consol data'!A6:F162,5,TRUE)*10^3</f>
        <v>13233851.999999998</v>
      </c>
      <c r="F7" s="48">
        <f>VLOOKUP(A7,'Consol data'!A6:F162,4,TRUE)*10^3</f>
        <v>13233851.999999998</v>
      </c>
      <c r="G7" s="49">
        <f t="shared" si="4"/>
        <v>0</v>
      </c>
      <c r="H7" s="54">
        <f t="shared" si="2"/>
        <v>0</v>
      </c>
      <c r="I7" s="55">
        <f t="shared" si="3"/>
        <v>0</v>
      </c>
    </row>
    <row r="8" spans="1:9" ht="14.5" x14ac:dyDescent="0.35">
      <c r="A8" t="str">
        <f>UPPER('OTPP Data'!G12)</f>
        <v>ALTAGAS LTD</v>
      </c>
      <c r="B8" s="59">
        <v>0</v>
      </c>
      <c r="C8" s="43">
        <f>VLOOKUP(A8,'Consol data'!$A$1:$J$157,9,FALSE)*10^6</f>
        <v>12484999172.140001</v>
      </c>
      <c r="D8" s="45">
        <f>VLOOKUP(A8,'Consol data'!$A$1:$J$157,10,FALSE)</f>
        <v>17.267579560000001</v>
      </c>
      <c r="E8" s="48">
        <f>VLOOKUP(A8,'Consol data'!A7:F163,5,TRUE)*10^3</f>
        <v>2010956.0000000002</v>
      </c>
      <c r="F8" s="48">
        <f>VLOOKUP(A8,'Consol data'!A7:F163,4,TRUE)*10^3</f>
        <v>16235456</v>
      </c>
      <c r="G8" s="49">
        <f t="shared" si="4"/>
        <v>0</v>
      </c>
      <c r="H8" s="54">
        <f t="shared" si="2"/>
        <v>0</v>
      </c>
      <c r="I8" s="55">
        <f t="shared" si="3"/>
        <v>0</v>
      </c>
    </row>
    <row r="9" spans="1:9" ht="14.5" x14ac:dyDescent="0.35">
      <c r="A9" t="str">
        <f>UPPER('OTPP Data'!G13)</f>
        <v>ALUMINUM CORP OF CHINA LTD-A</v>
      </c>
      <c r="B9" s="59">
        <v>0</v>
      </c>
      <c r="C9" s="43">
        <f>VLOOKUP(A9,'Consol data'!$A$1:$J$157,9,FALSE)*10^6</f>
        <v>25337089216.746601</v>
      </c>
      <c r="D9" s="45">
        <f>VLOOKUP(A9,'Consol data'!$A$1:$J$157,10,FALSE)</f>
        <v>0.64697439000000001</v>
      </c>
      <c r="E9" s="48">
        <f>VLOOKUP(A9,'Consol data'!A8:F164,5,TRUE)*10^3</f>
        <v>117640000</v>
      </c>
      <c r="F9" s="48">
        <f>VLOOKUP(A9,'Consol data'!A8:F164,4,TRUE)*10^3</f>
        <v>117640000</v>
      </c>
      <c r="G9" s="49">
        <f t="shared" si="4"/>
        <v>0</v>
      </c>
      <c r="H9" s="54">
        <f t="shared" si="2"/>
        <v>0</v>
      </c>
      <c r="I9" s="55">
        <f t="shared" si="3"/>
        <v>0</v>
      </c>
    </row>
    <row r="10" spans="1:9" ht="14.5" x14ac:dyDescent="0.35">
      <c r="A10" t="str">
        <f>UPPER('OTPP Data'!G14)</f>
        <v>ALUMINUM CORP OF CHINA LTD-H</v>
      </c>
      <c r="B10" s="59">
        <v>0</v>
      </c>
      <c r="C10" s="43">
        <f>VLOOKUP(A10,'Consol data'!$A$1:$J$157,9,FALSE)*10^6</f>
        <v>25337089216.746601</v>
      </c>
      <c r="D10" s="45">
        <f>VLOOKUP(A10,'Consol data'!$A$1:$J$157,10,FALSE)</f>
        <v>0.48052684000000001</v>
      </c>
      <c r="E10" s="48">
        <f>VLOOKUP(A10,'Consol data'!A9:F165,5,TRUE)*10^3</f>
        <v>117640000</v>
      </c>
      <c r="F10" s="48">
        <f>VLOOKUP(A10,'Consol data'!A9:F165,4,TRUE)*10^3</f>
        <v>117640000</v>
      </c>
      <c r="G10" s="49">
        <f t="shared" si="4"/>
        <v>0</v>
      </c>
      <c r="H10" s="54">
        <f t="shared" si="2"/>
        <v>0</v>
      </c>
      <c r="I10" s="55">
        <f t="shared" si="3"/>
        <v>0</v>
      </c>
    </row>
    <row r="11" spans="1:9" ht="14.5" x14ac:dyDescent="0.35">
      <c r="A11" t="str">
        <f>UPPER('OTPP Data'!G15)</f>
        <v>AMEREN CORP</v>
      </c>
      <c r="B11" s="59">
        <v>0</v>
      </c>
      <c r="C11" s="43">
        <f>VLOOKUP(A11,'Consol data'!$A$1:$J$157,9,FALSE)*10^6</f>
        <v>37888684000</v>
      </c>
      <c r="D11" s="45">
        <f>VLOOKUP(A11,'Consol data'!$A$1:$J$157,10,FALSE)</f>
        <v>88.92</v>
      </c>
      <c r="E11" s="48">
        <f>VLOOKUP(A11,'Consol data'!A10:F166,5,TRUE)*10^3</f>
        <v>25011622.000000004</v>
      </c>
      <c r="F11" s="48">
        <f>VLOOKUP(A11,'Consol data'!A10:F166,4,TRUE)*10^3</f>
        <v>46495321</v>
      </c>
      <c r="G11" s="49">
        <f t="shared" si="4"/>
        <v>0</v>
      </c>
      <c r="H11" s="54">
        <f t="shared" si="2"/>
        <v>0</v>
      </c>
      <c r="I11" s="55">
        <f t="shared" si="3"/>
        <v>0</v>
      </c>
    </row>
    <row r="12" spans="1:9" ht="14.5" x14ac:dyDescent="0.35">
      <c r="A12" t="str">
        <f>UPPER('OTPP Data'!G16)</f>
        <v>AMERICAN ELEC PWR CO INC</v>
      </c>
      <c r="B12" s="59" t="str">
        <f>'OTPP Data'!H16</f>
        <v>51,415</v>
      </c>
      <c r="C12" s="43">
        <f>VLOOKUP(A12,'Consol data'!$A$1:$J$157,9,FALSE)*10^6</f>
        <v>89855784400</v>
      </c>
      <c r="D12" s="45">
        <f>VLOOKUP(A12,'Consol data'!$A$1:$J$157,10,FALSE)</f>
        <v>94.95</v>
      </c>
      <c r="E12" s="48">
        <f>VLOOKUP(A12,'Consol data'!A11:F167,5,TRUE)*10^3</f>
        <v>51463483.999999993</v>
      </c>
      <c r="F12" s="48">
        <f>VLOOKUP(A12,'Consol data'!A11:F167,4,TRUE)*10^3</f>
        <v>93222682.999999985</v>
      </c>
      <c r="G12" s="49">
        <f t="shared" si="4"/>
        <v>5.4329882962993757E-5</v>
      </c>
      <c r="H12" s="54">
        <f t="shared" si="2"/>
        <v>2796.0050625879012</v>
      </c>
      <c r="I12" s="55">
        <f t="shared" si="3"/>
        <v>5064.7774568862669</v>
      </c>
    </row>
    <row r="13" spans="1:9" ht="14.5" x14ac:dyDescent="0.35">
      <c r="A13" t="str">
        <f>UPPER('OTPP Data'!G17)</f>
        <v>ARC RESOURCES LTD</v>
      </c>
      <c r="B13" s="59">
        <v>0</v>
      </c>
      <c r="C13" s="43">
        <f>VLOOKUP(A13,'Consol data'!$A$1:$J$157,9,FALSE)*10^6</f>
        <v>9645342759.2500019</v>
      </c>
      <c r="D13" s="45">
        <f>VLOOKUP(A13,'Consol data'!$A$1:$J$157,10,FALSE)</f>
        <v>13.478756500000001</v>
      </c>
      <c r="E13" s="48">
        <f>VLOOKUP(A13,'Consol data'!A12:F168,5,TRUE)*10^3</f>
        <v>1877921</v>
      </c>
      <c r="F13" s="48">
        <f>VLOOKUP(A13,'Consol data'!A12:F168,4,TRUE)*10^3</f>
        <v>1877921</v>
      </c>
      <c r="G13" s="49">
        <f t="shared" si="4"/>
        <v>0</v>
      </c>
      <c r="H13" s="54">
        <f t="shared" si="2"/>
        <v>0</v>
      </c>
      <c r="I13" s="55">
        <f t="shared" si="3"/>
        <v>0</v>
      </c>
    </row>
    <row r="14" spans="1:9" ht="14.5" x14ac:dyDescent="0.35">
      <c r="A14" t="str">
        <f>UPPER('OTPP Data'!G18)</f>
        <v>ATCO LTD -CLASS I</v>
      </c>
      <c r="B14" s="59">
        <v>0</v>
      </c>
      <c r="C14" s="43">
        <f>VLOOKUP(A14,'Consol data'!$A$1:$J$157,9,FALSE)*10^6</f>
        <v>13267982057.4862</v>
      </c>
      <c r="D14" s="45">
        <f>VLOOKUP(A14,'Consol data'!$A$1:$J$157,10,FALSE)</f>
        <v>31.300257560000006</v>
      </c>
      <c r="E14" s="48">
        <f>VLOOKUP(A14,'Consol data'!A13:F169,5,TRUE)*10^3</f>
        <v>1040000</v>
      </c>
      <c r="F14" s="48">
        <f>VLOOKUP(A14,'Consol data'!A13:F169,4,TRUE)*10^3</f>
        <v>25551000</v>
      </c>
      <c r="G14" s="49">
        <f t="shared" si="4"/>
        <v>0</v>
      </c>
      <c r="H14" s="54">
        <f t="shared" si="2"/>
        <v>0</v>
      </c>
      <c r="I14" s="55">
        <f t="shared" si="3"/>
        <v>0</v>
      </c>
    </row>
    <row r="15" spans="1:9" ht="14.5" x14ac:dyDescent="0.35">
      <c r="A15" t="str">
        <f>UPPER('OTPP Data'!G19)</f>
        <v>ATHABASCA OIL CORP</v>
      </c>
      <c r="B15" s="59">
        <v>0</v>
      </c>
      <c r="C15" s="43">
        <f>VLOOKUP(A15,'Consol data'!$A$1:$J$157,9,FALSE)*10^6</f>
        <v>1076509137.8690002</v>
      </c>
      <c r="D15" s="45">
        <f>VLOOKUP(A15,'Consol data'!$A$1:$J$157,10,FALSE)</f>
        <v>1.7799344200000002</v>
      </c>
      <c r="E15" s="48">
        <f>VLOOKUP(A15,'Consol data'!A14:F170,5,TRUE)*10^3</f>
        <v>920912</v>
      </c>
      <c r="F15" s="48">
        <f>VLOOKUP(A15,'Consol data'!A14:F170,4,TRUE)*10^3</f>
        <v>920912</v>
      </c>
      <c r="G15" s="49">
        <f t="shared" si="4"/>
        <v>0</v>
      </c>
      <c r="H15" s="54">
        <f t="shared" si="2"/>
        <v>0</v>
      </c>
      <c r="I15" s="55">
        <f t="shared" si="3"/>
        <v>0</v>
      </c>
    </row>
    <row r="16" spans="1:9" ht="14.5" x14ac:dyDescent="0.35">
      <c r="A16" t="str">
        <f>UPPER('OTPP Data'!G20)</f>
        <v>BATTALION OIL CORP</v>
      </c>
      <c r="B16" s="59">
        <v>0</v>
      </c>
      <c r="C16" s="43">
        <f>VLOOKUP(A16,'Consol data'!$A$1:$J$157,9,FALSE)*10^6</f>
        <v>343388700</v>
      </c>
      <c r="D16" s="45">
        <f>VLOOKUP(A16,'Consol data'!$A$1:$J$157,10,FALSE)</f>
        <v>9.7100000000000009</v>
      </c>
      <c r="E16" s="48">
        <f>VLOOKUP(A16,'Consol data'!A15:F171,5,TRUE)*10^3</f>
        <v>0</v>
      </c>
      <c r="F16" s="48">
        <f>VLOOKUP(A16,'Consol data'!A15:F171,4,TRUE)*10^3</f>
        <v>0</v>
      </c>
      <c r="G16" s="49">
        <f t="shared" si="4"/>
        <v>0</v>
      </c>
      <c r="H16" s="54">
        <f t="shared" si="2"/>
        <v>0</v>
      </c>
      <c r="I16" s="55">
        <f t="shared" si="3"/>
        <v>0</v>
      </c>
    </row>
    <row r="17" spans="1:9" ht="14.5" x14ac:dyDescent="0.35">
      <c r="A17" t="str">
        <f>UPPER('OTPP Data'!G21)</f>
        <v>BAYTEX ENERGY CORP</v>
      </c>
      <c r="B17" s="59">
        <v>0</v>
      </c>
      <c r="C17" s="43">
        <f>VLOOKUP(A17,'Consol data'!$A$1:$J$157,9,FALSE)*10^6</f>
        <v>3135105142.2988005</v>
      </c>
      <c r="D17" s="45">
        <f>VLOOKUP(A17,'Consol data'!$A$1:$J$157,10,FALSE)</f>
        <v>4.4904569600000004</v>
      </c>
      <c r="E17" s="48">
        <f>VLOOKUP(A17,'Consol data'!A16:F172,5,TRUE)*10^3</f>
        <v>1091032</v>
      </c>
      <c r="F17" s="48">
        <f>VLOOKUP(A17,'Consol data'!A16:F172,4,TRUE)*10^3</f>
        <v>1091032</v>
      </c>
      <c r="G17" s="49">
        <f t="shared" si="4"/>
        <v>0</v>
      </c>
      <c r="H17" s="54">
        <f t="shared" si="2"/>
        <v>0</v>
      </c>
      <c r="I17" s="55">
        <f t="shared" si="3"/>
        <v>0</v>
      </c>
    </row>
    <row r="18" spans="1:9" ht="14.5" x14ac:dyDescent="0.35">
      <c r="A18" t="str">
        <f>UPPER('OTPP Data'!G22)</f>
        <v>BERKSHIRE HATHAWAY INC DEL</v>
      </c>
      <c r="B18" s="59">
        <v>0</v>
      </c>
      <c r="C18" s="43">
        <f>VLOOKUP(A18,'Consol data'!$A$1:$J$157,9,FALSE)*10^6</f>
        <v>329576914200</v>
      </c>
      <c r="D18" s="45">
        <f>VLOOKUP(A18,'Consol data'!$A$1:$J$157,10,FALSE)</f>
        <v>468711</v>
      </c>
      <c r="E18" s="48">
        <f>VLOOKUP(A18,'Consol data'!A17:F173,5,TRUE)*10^3</f>
        <v>0</v>
      </c>
      <c r="F18" s="48">
        <f>VLOOKUP(A18,'Consol data'!A17:F173,4,TRUE)*10^3</f>
        <v>0</v>
      </c>
      <c r="G18" s="49">
        <f t="shared" si="4"/>
        <v>0</v>
      </c>
      <c r="H18" s="54">
        <f t="shared" si="2"/>
        <v>0</v>
      </c>
      <c r="I18" s="55">
        <f t="shared" si="3"/>
        <v>0</v>
      </c>
    </row>
    <row r="19" spans="1:9" ht="14.5" x14ac:dyDescent="0.35">
      <c r="A19" t="str">
        <f>UPPER('OTPP Data'!G23)</f>
        <v>BERKSHIRE HATHAWAY INC-CL B</v>
      </c>
      <c r="B19" s="59">
        <v>0</v>
      </c>
      <c r="C19" s="43">
        <f>VLOOKUP(A19,'Consol data'!$A$1:$J$157,9,FALSE)*10^6</f>
        <v>329576914200</v>
      </c>
      <c r="D19" s="45">
        <f>VLOOKUP(A19,'Consol data'!$A$1:$J$157,10,FALSE)</f>
        <v>308.89999999999998</v>
      </c>
      <c r="E19" s="48">
        <f>VLOOKUP(A19,'Consol data'!A18:F174,5,TRUE)*10^3</f>
        <v>0</v>
      </c>
      <c r="F19" s="48">
        <f>VLOOKUP(A19,'Consol data'!A18:F174,4,TRUE)*10^3</f>
        <v>0</v>
      </c>
      <c r="G19" s="49">
        <f t="shared" si="4"/>
        <v>0</v>
      </c>
      <c r="H19" s="54">
        <f t="shared" si="2"/>
        <v>0</v>
      </c>
      <c r="I19" s="55">
        <f t="shared" si="3"/>
        <v>0</v>
      </c>
    </row>
    <row r="20" spans="1:9" ht="14.5" x14ac:dyDescent="0.35">
      <c r="A20" t="str">
        <f>UPPER('OTPP Data'!G24)</f>
        <v>BERRY CORP</v>
      </c>
      <c r="B20" s="59">
        <v>0</v>
      </c>
      <c r="C20" s="43">
        <f>VLOOKUP(A20,'Consol data'!$A$1:$J$157,9,FALSE)*10^6</f>
        <v>955625000</v>
      </c>
      <c r="D20" s="45">
        <f>VLOOKUP(A20,'Consol data'!$A$1:$J$157,10,FALSE)</f>
        <v>8</v>
      </c>
      <c r="E20" s="48">
        <f>VLOOKUP(A20,'Consol data'!A19:F175,5,TRUE)*10^3</f>
        <v>0</v>
      </c>
      <c r="F20" s="48">
        <f>VLOOKUP(A20,'Consol data'!A19:F175,4,TRUE)*10^3</f>
        <v>0</v>
      </c>
      <c r="G20" s="49">
        <f t="shared" si="4"/>
        <v>0</v>
      </c>
      <c r="H20" s="54">
        <f t="shared" si="2"/>
        <v>0</v>
      </c>
      <c r="I20" s="55">
        <f t="shared" si="3"/>
        <v>0</v>
      </c>
    </row>
    <row r="21" spans="1:9" ht="14.5" x14ac:dyDescent="0.35">
      <c r="A21" t="str">
        <f>UPPER('OTPP Data'!G25)</f>
        <v>BIRCHCLIFF ENERGY LTD</v>
      </c>
      <c r="B21" s="59">
        <v>0</v>
      </c>
      <c r="C21" s="43">
        <f>VLOOKUP(A21,'Consol data'!$A$1:$J$157,9,FALSE)*10^6</f>
        <v>1960382989.8004</v>
      </c>
      <c r="D21" s="45">
        <f>VLOOKUP(A21,'Consol data'!$A$1:$J$157,10,FALSE)</f>
        <v>6.9646396600000005</v>
      </c>
      <c r="E21" s="48">
        <f>VLOOKUP(A21,'Consol data'!A20:F176,5,TRUE)*10^3</f>
        <v>382823</v>
      </c>
      <c r="F21" s="48">
        <f>VLOOKUP(A21,'Consol data'!A20:F176,4,TRUE)*10^3</f>
        <v>382823</v>
      </c>
      <c r="G21" s="49">
        <f t="shared" si="4"/>
        <v>0</v>
      </c>
      <c r="H21" s="54">
        <f t="shared" si="2"/>
        <v>0</v>
      </c>
      <c r="I21" s="55">
        <f t="shared" si="3"/>
        <v>0</v>
      </c>
    </row>
    <row r="22" spans="1:9" ht="14.5" x14ac:dyDescent="0.35">
      <c r="A22" t="str">
        <f>UPPER('OTPP Data'!G26)</f>
        <v>BP PLC</v>
      </c>
      <c r="B22" s="59">
        <v>0</v>
      </c>
      <c r="C22" s="43">
        <f>VLOOKUP(A22,'Consol data'!$A$1:$J$157,9,FALSE)*10^6</f>
        <v>144148168500</v>
      </c>
      <c r="D22" s="45">
        <f>VLOOKUP(A22,'Consol data'!$A$1:$J$157,10,FALSE)</f>
        <v>474.9</v>
      </c>
      <c r="E22" s="48">
        <f>VLOOKUP(A22,'Consol data'!A21:F177,5,TRUE)*10^3</f>
        <v>32500000</v>
      </c>
      <c r="F22" s="48">
        <f>VLOOKUP(A22,'Consol data'!A21:F177,4,TRUE)*10^3</f>
        <v>339200000</v>
      </c>
      <c r="G22" s="49">
        <f t="shared" si="4"/>
        <v>0</v>
      </c>
      <c r="H22" s="54">
        <f t="shared" si="2"/>
        <v>0</v>
      </c>
      <c r="I22" s="55">
        <f t="shared" si="3"/>
        <v>0</v>
      </c>
    </row>
    <row r="23" spans="1:9" ht="14.5" x14ac:dyDescent="0.35">
      <c r="A23" t="str">
        <f>UPPER('OTPP Data'!G27)</f>
        <v>CAISSE DE DEPOT ET PLACEMENT</v>
      </c>
      <c r="B23" s="59">
        <v>0</v>
      </c>
      <c r="C23" s="43">
        <f>VLOOKUP(A23,'Consol data'!$A$1:$J$157,9,FALSE)*10^6</f>
        <v>0</v>
      </c>
      <c r="D23" s="45">
        <f>VLOOKUP(A23,'Consol data'!$A$1:$J$157,10,FALSE)</f>
        <v>0</v>
      </c>
      <c r="E23" s="48">
        <f>VLOOKUP(A23,'Consol data'!A22:F178,5,TRUE)*10^3</f>
        <v>0</v>
      </c>
      <c r="F23" s="48">
        <f>VLOOKUP(A23,'Consol data'!A22:F178,4,TRUE)*10^3</f>
        <v>0</v>
      </c>
      <c r="G23" s="49"/>
      <c r="H23" s="54">
        <f t="shared" si="2"/>
        <v>0</v>
      </c>
      <c r="I23" s="55">
        <f t="shared" si="3"/>
        <v>0</v>
      </c>
    </row>
    <row r="24" spans="1:9" ht="14.5" x14ac:dyDescent="0.35">
      <c r="A24" t="str">
        <f>UPPER('OTPP Data'!G28)</f>
        <v>CANADA DEVELOPMENT INVESTMEN</v>
      </c>
      <c r="B24" s="59">
        <v>0</v>
      </c>
      <c r="C24" s="43">
        <f>VLOOKUP(A24,'Consol data'!$A$1:$J$157,9,FALSE)*10^6</f>
        <v>0</v>
      </c>
      <c r="D24" s="45">
        <f>VLOOKUP(A24,'Consol data'!$A$1:$J$157,10,FALSE)</f>
        <v>0</v>
      </c>
      <c r="E24" s="48">
        <f>VLOOKUP(A24,'Consol data'!A23:F179,5,TRUE)*10^3</f>
        <v>0</v>
      </c>
      <c r="F24" s="48">
        <f>VLOOKUP(A24,'Consol data'!A23:F179,4,TRUE)*10^3</f>
        <v>0</v>
      </c>
      <c r="G24" s="49"/>
      <c r="H24" s="54">
        <f t="shared" si="2"/>
        <v>0</v>
      </c>
      <c r="I24" s="55">
        <f t="shared" si="3"/>
        <v>0</v>
      </c>
    </row>
    <row r="25" spans="1:9" ht="14.5" x14ac:dyDescent="0.35">
      <c r="A25" t="str">
        <f>UPPER('OTPP Data'!G29)</f>
        <v>CANADIAN NAT RES LTD</v>
      </c>
      <c r="B25" s="59" t="str">
        <f>'OTPP Data'!H29</f>
        <v>72,530</v>
      </c>
      <c r="C25" s="43">
        <f>VLOOKUP(A25,'Consol data'!$A$1:$J$157,9,FALSE)*10^6</f>
        <v>69780224625.249619</v>
      </c>
      <c r="D25" s="45">
        <f>VLOOKUP(A25,'Consol data'!$A$1:$J$157,10,FALSE)</f>
        <v>55.532476780000003</v>
      </c>
      <c r="E25" s="48">
        <f>VLOOKUP(A25,'Consol data'!A24:F180,5,TRUE)*10^3</f>
        <v>26335750</v>
      </c>
      <c r="F25" s="48">
        <f>VLOOKUP(A25,'Consol data'!A24:F180,4,TRUE)*10^3</f>
        <v>150449750</v>
      </c>
      <c r="G25" s="49">
        <f t="shared" si="4"/>
        <v>5.7720802168297576E-5</v>
      </c>
      <c r="H25" s="54">
        <f t="shared" si="2"/>
        <v>1520.1206157037429</v>
      </c>
      <c r="I25" s="55">
        <f t="shared" si="3"/>
        <v>8684.0802560198281</v>
      </c>
    </row>
    <row r="26" spans="1:9" ht="14.5" x14ac:dyDescent="0.35">
      <c r="A26" t="str">
        <f>UPPER('OTPP Data'!G30)</f>
        <v>CARLYLE GROUP INC</v>
      </c>
      <c r="B26" s="59">
        <v>0</v>
      </c>
      <c r="C26" s="43">
        <f>VLOOKUP(A26,'Consol data'!$A$1:$J$157,9,FALSE)*10^6</f>
        <v>12616191700</v>
      </c>
      <c r="D26" s="45">
        <f>VLOOKUP(A26,'Consol data'!$A$1:$J$157,10,FALSE)</f>
        <v>29.84</v>
      </c>
      <c r="E26" s="48">
        <f>VLOOKUP(A26,'Consol data'!A25:F181,5,TRUE)*10^3</f>
        <v>6012</v>
      </c>
      <c r="F26" s="48">
        <f>VLOOKUP(A26,'Consol data'!A25:F181,4,TRUE)*10^3</f>
        <v>20901</v>
      </c>
      <c r="G26" s="49">
        <f t="shared" si="4"/>
        <v>0</v>
      </c>
      <c r="H26" s="54">
        <f t="shared" si="2"/>
        <v>0</v>
      </c>
      <c r="I26" s="55">
        <f t="shared" si="3"/>
        <v>0</v>
      </c>
    </row>
    <row r="27" spans="1:9" ht="14.5" x14ac:dyDescent="0.35">
      <c r="A27" t="str">
        <f>UPPER('OTPP Data'!G31)</f>
        <v>CENOVUS ENERGY INC</v>
      </c>
      <c r="B27" s="59" t="str">
        <f>'OTPP Data'!H31</f>
        <v>99,619</v>
      </c>
      <c r="C27" s="43">
        <f>VLOOKUP(A27,'Consol data'!$A$1:$J$157,9,FALSE)*10^6</f>
        <v>42692149004.170609</v>
      </c>
      <c r="D27" s="45">
        <f>VLOOKUP(A27,'Consol data'!$A$1:$J$157,10,FALSE)</f>
        <v>19.402023740000001</v>
      </c>
      <c r="E27" s="48">
        <f>VLOOKUP(A27,'Consol data'!A26:F182,5,TRUE)*10^3</f>
        <v>18100000</v>
      </c>
      <c r="F27" s="48">
        <f>VLOOKUP(A27,'Consol data'!A26:F182,4,TRUE)*10^3</f>
        <v>161700000</v>
      </c>
      <c r="G27" s="49">
        <f t="shared" si="4"/>
        <v>4.5273200062293499E-5</v>
      </c>
      <c r="H27" s="54">
        <f t="shared" si="2"/>
        <v>819.44492112751232</v>
      </c>
      <c r="I27" s="55">
        <f t="shared" si="3"/>
        <v>7320.6764500728586</v>
      </c>
    </row>
    <row r="28" spans="1:9" ht="14.5" x14ac:dyDescent="0.35">
      <c r="A28" t="str">
        <f>UPPER('OTPP Data'!G32)</f>
        <v>CENTERPOINT ENERGY INC</v>
      </c>
      <c r="B28" s="59">
        <v>0</v>
      </c>
      <c r="C28" s="43">
        <f>VLOOKUP(A28,'Consol data'!$A$1:$J$157,9,FALSE)*10^6</f>
        <v>36387773600</v>
      </c>
      <c r="D28" s="45">
        <f>VLOOKUP(A28,'Consol data'!$A$1:$J$157,10,FALSE)</f>
        <v>29.99</v>
      </c>
      <c r="E28" s="48">
        <f>VLOOKUP(A28,'Consol data'!A27:F183,5,TRUE)*10^3</f>
        <v>4891379.0000000009</v>
      </c>
      <c r="F28" s="48">
        <f>VLOOKUP(A28,'Consol data'!A27:F183,4,TRUE)*10^3</f>
        <v>31301680</v>
      </c>
      <c r="G28" s="49">
        <f t="shared" si="4"/>
        <v>0</v>
      </c>
      <c r="H28" s="54">
        <f t="shared" si="2"/>
        <v>0</v>
      </c>
      <c r="I28" s="55">
        <f t="shared" si="3"/>
        <v>0</v>
      </c>
    </row>
    <row r="29" spans="1:9" ht="14.5" x14ac:dyDescent="0.35">
      <c r="A29" t="str">
        <f>UPPER('OTPP Data'!G33)</f>
        <v>CHENIERE ENERGY INC</v>
      </c>
      <c r="B29" s="59">
        <v>0</v>
      </c>
      <c r="C29" s="43">
        <f>VLOOKUP(A29,'Consol data'!$A$1:$J$157,9,FALSE)*10^6</f>
        <v>66237179999.999992</v>
      </c>
      <c r="D29" s="45">
        <f>VLOOKUP(A29,'Consol data'!$A$1:$J$157,10,FALSE)</f>
        <v>149.96</v>
      </c>
      <c r="E29" s="48">
        <f>VLOOKUP(A29,'Consol data'!A28:F184,5,TRUE)*10^3</f>
        <v>11168945</v>
      </c>
      <c r="F29" s="48">
        <f>VLOOKUP(A29,'Consol data'!A28:F184,4,TRUE)*10^3</f>
        <v>11168945</v>
      </c>
      <c r="G29" s="49">
        <f t="shared" si="4"/>
        <v>0</v>
      </c>
      <c r="H29" s="54">
        <f t="shared" si="2"/>
        <v>0</v>
      </c>
      <c r="I29" s="55">
        <f t="shared" si="3"/>
        <v>0</v>
      </c>
    </row>
    <row r="30" spans="1:9" ht="14.5" x14ac:dyDescent="0.35">
      <c r="A30" t="str">
        <f>UPPER('OTPP Data'!G34)</f>
        <v>CHESAPEAKE ENERGY CORP</v>
      </c>
      <c r="B30" s="59">
        <v>0</v>
      </c>
      <c r="C30" s="43">
        <f>VLOOKUP(A30,'Consol data'!$A$1:$J$157,9,FALSE)*10^6</f>
        <v>15795063400</v>
      </c>
      <c r="D30" s="45">
        <f>VLOOKUP(A30,'Consol data'!$A$1:$J$157,10,FALSE)</f>
        <v>94.37</v>
      </c>
      <c r="E30" s="48">
        <f>VLOOKUP(A30,'Consol data'!A29:F185,5,TRUE)*10^3</f>
        <v>1729353.0000000028</v>
      </c>
      <c r="F30" s="48">
        <f>VLOOKUP(A30,'Consol data'!A29:F185,4,TRUE)*10^3</f>
        <v>83729353</v>
      </c>
      <c r="G30" s="49">
        <f t="shared" si="4"/>
        <v>0</v>
      </c>
      <c r="H30" s="54">
        <f t="shared" si="2"/>
        <v>0</v>
      </c>
      <c r="I30" s="55">
        <f t="shared" si="3"/>
        <v>0</v>
      </c>
    </row>
    <row r="31" spans="1:9" ht="14.5" x14ac:dyDescent="0.35">
      <c r="A31" t="str">
        <f>UPPER('OTPP Data'!G35)</f>
        <v>CHEVRON CORP NEW</v>
      </c>
      <c r="B31" s="59">
        <v>0</v>
      </c>
      <c r="C31" s="43">
        <f>VLOOKUP(A31,'Consol data'!$A$1:$J$157,9,FALSE)*10^6</f>
        <v>354191181400</v>
      </c>
      <c r="D31" s="45">
        <f>VLOOKUP(A31,'Consol data'!$A$1:$J$157,10,FALSE)</f>
        <v>179.49</v>
      </c>
      <c r="E31" s="48">
        <f>VLOOKUP(A31,'Consol data'!A30:F186,5,TRUE)*10^3</f>
        <v>53000000</v>
      </c>
      <c r="F31" s="48">
        <f>VLOOKUP(A31,'Consol data'!A30:F186,4,TRUE)*10^3</f>
        <v>645000000</v>
      </c>
      <c r="G31" s="49">
        <f t="shared" si="4"/>
        <v>0</v>
      </c>
      <c r="H31" s="54">
        <f t="shared" si="2"/>
        <v>0</v>
      </c>
      <c r="I31" s="55">
        <f t="shared" si="3"/>
        <v>0</v>
      </c>
    </row>
    <row r="32" spans="1:9" ht="14.5" x14ac:dyDescent="0.35">
      <c r="A32" t="str">
        <f>UPPER('OTPP Data'!G36)</f>
        <v>CIVITAS RESOURCES INC</v>
      </c>
      <c r="B32" s="59">
        <v>0</v>
      </c>
      <c r="C32" s="43">
        <f>VLOOKUP(A32,'Consol data'!$A$1:$J$157,9,FALSE)*10^6</f>
        <v>4581067200</v>
      </c>
      <c r="D32" s="45">
        <f>VLOOKUP(A32,'Consol data'!$A$1:$J$157,10,FALSE)</f>
        <v>57.93</v>
      </c>
      <c r="E32" s="48">
        <f>VLOOKUP(A32,'Consol data'!A31:F187,5,TRUE)*10^3</f>
        <v>1250800</v>
      </c>
      <c r="F32" s="48">
        <f>VLOOKUP(A32,'Consol data'!A31:F187,4,TRUE)*10^3</f>
        <v>1250800</v>
      </c>
      <c r="G32" s="49">
        <f t="shared" si="4"/>
        <v>0</v>
      </c>
      <c r="H32" s="54">
        <f t="shared" si="2"/>
        <v>0</v>
      </c>
      <c r="I32" s="55">
        <f t="shared" si="3"/>
        <v>0</v>
      </c>
    </row>
    <row r="33" spans="1:9" ht="14.5" x14ac:dyDescent="0.35">
      <c r="A33" t="str">
        <f>UPPER('OTPP Data'!G37)</f>
        <v>CMS ENERGY CORP</v>
      </c>
      <c r="B33" s="59">
        <v>0</v>
      </c>
      <c r="C33" s="43">
        <f>VLOOKUP(A33,'Consol data'!$A$1:$J$157,9,FALSE)*10^6</f>
        <v>33410029000.000004</v>
      </c>
      <c r="D33" s="45">
        <f>VLOOKUP(A33,'Consol data'!$A$1:$J$157,10,FALSE)</f>
        <v>63.33</v>
      </c>
      <c r="E33" s="48">
        <f>VLOOKUP(A33,'Consol data'!A32:F188,5,TRUE)*10^3</f>
        <v>17687946.000000004</v>
      </c>
      <c r="F33" s="48">
        <f>VLOOKUP(A33,'Consol data'!A32:F188,4,TRUE)*10^3</f>
        <v>42502046</v>
      </c>
      <c r="G33" s="49">
        <f t="shared" si="4"/>
        <v>0</v>
      </c>
      <c r="H33" s="54">
        <f t="shared" si="2"/>
        <v>0</v>
      </c>
      <c r="I33" s="55">
        <f t="shared" si="3"/>
        <v>0</v>
      </c>
    </row>
    <row r="34" spans="1:9" ht="14.5" x14ac:dyDescent="0.35">
      <c r="A34" t="str">
        <f>UPPER('OTPP Data'!G38)</f>
        <v>COASTAL GASLINK PIPELINE LTD</v>
      </c>
      <c r="B34" s="59">
        <v>0</v>
      </c>
      <c r="C34" s="43">
        <f>VLOOKUP(A34,'Consol data'!$A$1:$J$157,9,FALSE)*10^6</f>
        <v>0</v>
      </c>
      <c r="D34" s="45">
        <f>VLOOKUP(A34,'Consol data'!$A$1:$J$157,10,FALSE)</f>
        <v>0</v>
      </c>
      <c r="E34" s="48">
        <f>VLOOKUP(A34,'Consol data'!A33:F189,5,TRUE)*10^3</f>
        <v>0</v>
      </c>
      <c r="F34" s="48">
        <f>VLOOKUP(A34,'Consol data'!A33:F189,4,TRUE)*10^3</f>
        <v>0</v>
      </c>
      <c r="G34" s="49"/>
      <c r="H34" s="54">
        <f t="shared" si="2"/>
        <v>0</v>
      </c>
      <c r="I34" s="55">
        <f t="shared" si="3"/>
        <v>0</v>
      </c>
    </row>
    <row r="35" spans="1:9" ht="14.5" x14ac:dyDescent="0.35">
      <c r="A35" t="str">
        <f>UPPER('OTPP Data'!G39)</f>
        <v>CONOCOPHILLIPS</v>
      </c>
      <c r="B35" s="59" t="str">
        <f>'OTPP Data'!H39</f>
        <v>27,053</v>
      </c>
      <c r="C35" s="43">
        <f>VLOOKUP(A35,'Consol data'!$A$1:$J$157,9,FALSE)*10^6</f>
        <v>112527312228.49602</v>
      </c>
      <c r="D35" s="45">
        <f>VLOOKUP(A35,'Consol data'!$A$1:$J$157,10,FALSE)</f>
        <v>87.150316000000004</v>
      </c>
      <c r="E35" s="48">
        <f>VLOOKUP(A35,'Consol data'!A34:F190,5,TRUE)*10^3</f>
        <v>16014000</v>
      </c>
      <c r="F35" s="48">
        <f>VLOOKUP(A35,'Consol data'!A34:F190,4,TRUE)*10^3</f>
        <v>251014000</v>
      </c>
      <c r="G35" s="49">
        <f t="shared" si="4"/>
        <v>2.0952046681436245E-5</v>
      </c>
      <c r="H35" s="54">
        <f t="shared" si="2"/>
        <v>335.52607555652003</v>
      </c>
      <c r="I35" s="55">
        <f t="shared" si="3"/>
        <v>5259.2570456940375</v>
      </c>
    </row>
    <row r="36" spans="1:9" ht="14.5" x14ac:dyDescent="0.35">
      <c r="A36" t="str">
        <f>UPPER('OTPP Data'!G40)</f>
        <v>CONTINENTAL RESOURCES INC/OK</v>
      </c>
      <c r="B36" s="59">
        <v>0</v>
      </c>
      <c r="C36" s="43">
        <f>VLOOKUP(A36,'Consol data'!$A$1:$J$157,9,FALSE)*10^6</f>
        <v>0</v>
      </c>
      <c r="D36" s="45">
        <f>VLOOKUP(A36,'Consol data'!$A$1:$J$157,10,FALSE)</f>
        <v>54.852999740000001</v>
      </c>
      <c r="E36" s="48">
        <f>VLOOKUP(A36,'Consol data'!A35:F191,5,TRUE)*10^3</f>
        <v>3350000</v>
      </c>
      <c r="F36" s="48">
        <f>VLOOKUP(A36,'Consol data'!A35:F191,4,TRUE)*10^3</f>
        <v>3350000</v>
      </c>
      <c r="G36" s="49"/>
      <c r="H36" s="54">
        <f t="shared" si="2"/>
        <v>0</v>
      </c>
      <c r="I36" s="55">
        <f t="shared" si="3"/>
        <v>0</v>
      </c>
    </row>
    <row r="37" spans="1:9" ht="14.5" x14ac:dyDescent="0.35">
      <c r="A37" t="str">
        <f>UPPER('OTPP Data'!G41)</f>
        <v>CRESCENT ENERGY INC-A</v>
      </c>
      <c r="B37" s="59">
        <v>0</v>
      </c>
      <c r="C37" s="43">
        <f>VLOOKUP(A37,'Consol data'!$A$1:$J$157,9,FALSE)*10^6</f>
        <v>3273949600</v>
      </c>
      <c r="D37" s="45">
        <f>VLOOKUP(A37,'Consol data'!$A$1:$J$157,10,FALSE)</f>
        <v>11.99</v>
      </c>
      <c r="E37" s="48">
        <f>VLOOKUP(A37,'Consol data'!A36:F192,5,TRUE)*10^3</f>
        <v>1981075</v>
      </c>
      <c r="F37" s="48">
        <f>VLOOKUP(A37,'Consol data'!A36:F192,4,TRUE)*10^3</f>
        <v>1981075</v>
      </c>
      <c r="G37" s="49">
        <f t="shared" si="4"/>
        <v>0</v>
      </c>
      <c r="H37" s="54">
        <f t="shared" si="2"/>
        <v>0</v>
      </c>
      <c r="I37" s="55">
        <f t="shared" si="3"/>
        <v>0</v>
      </c>
    </row>
    <row r="38" spans="1:9" ht="14.5" x14ac:dyDescent="0.35">
      <c r="A38" t="str">
        <f>UPPER('OTPP Data'!G42)</f>
        <v>CRESCENT PT ENERGY CORP</v>
      </c>
      <c r="B38" s="59">
        <v>0</v>
      </c>
      <c r="C38" s="43">
        <f>VLOOKUP(A38,'Consol data'!$A$1:$J$157,9,FALSE)*10^6</f>
        <v>4872505924.4312</v>
      </c>
      <c r="D38" s="45">
        <f>VLOOKUP(A38,'Consol data'!$A$1:$J$157,10,FALSE)</f>
        <v>7.1345089200000009</v>
      </c>
      <c r="E38" s="48">
        <f>VLOOKUP(A38,'Consol data'!A37:F193,5,TRUE)*10^3</f>
        <v>1305425</v>
      </c>
      <c r="F38" s="48">
        <f>VLOOKUP(A38,'Consol data'!A37:F193,4,TRUE)*10^3</f>
        <v>1305425</v>
      </c>
      <c r="G38" s="49">
        <f t="shared" si="4"/>
        <v>0</v>
      </c>
      <c r="H38" s="54">
        <f t="shared" si="2"/>
        <v>0</v>
      </c>
      <c r="I38" s="55">
        <f t="shared" si="3"/>
        <v>0</v>
      </c>
    </row>
    <row r="39" spans="1:9" ht="14.5" x14ac:dyDescent="0.35">
      <c r="A39" t="str">
        <f>UPPER('OTPP Data'!G43)</f>
        <v>CSV HOLDINGS INC</v>
      </c>
      <c r="B39" s="59">
        <v>0</v>
      </c>
      <c r="C39" s="43">
        <f>VLOOKUP(A39,'Consol data'!$A$1:$J$157,9,FALSE)*10^6</f>
        <v>0</v>
      </c>
      <c r="D39" s="45">
        <f>VLOOKUP(A39,'Consol data'!$A$1:$J$157,10,FALSE)</f>
        <v>0</v>
      </c>
      <c r="E39" s="48">
        <f>VLOOKUP(A39,'Consol data'!A38:F194,5,TRUE)*10^3</f>
        <v>0</v>
      </c>
      <c r="F39" s="48">
        <f>VLOOKUP(A39,'Consol data'!A38:F194,4,TRUE)*10^3</f>
        <v>0</v>
      </c>
      <c r="G39" s="49"/>
      <c r="H39" s="54">
        <f t="shared" si="2"/>
        <v>0</v>
      </c>
      <c r="I39" s="55">
        <f t="shared" si="3"/>
        <v>0</v>
      </c>
    </row>
    <row r="40" spans="1:9" ht="14.5" x14ac:dyDescent="0.35">
      <c r="A40" t="str">
        <f>UPPER('OTPP Data'!G44)</f>
        <v>DEVON ENERGY CORP NEW</v>
      </c>
      <c r="B40" s="59">
        <v>0</v>
      </c>
      <c r="C40" s="43">
        <f>VLOOKUP(A40,'Consol data'!$A$1:$J$157,9,FALSE)*10^6</f>
        <v>45559030000</v>
      </c>
      <c r="D40" s="45">
        <f>VLOOKUP(A40,'Consol data'!$A$1:$J$157,10,FALSE)</f>
        <v>61.51</v>
      </c>
      <c r="E40" s="48">
        <f>VLOOKUP(A40,'Consol data'!A39:F195,5,TRUE)*10^3</f>
        <v>4979500</v>
      </c>
      <c r="F40" s="48">
        <f>VLOOKUP(A40,'Consol data'!A39:F195,4,TRUE)*10^3</f>
        <v>94979500</v>
      </c>
      <c r="G40" s="49">
        <f t="shared" si="4"/>
        <v>0</v>
      </c>
      <c r="H40" s="54">
        <f t="shared" si="2"/>
        <v>0</v>
      </c>
      <c r="I40" s="55">
        <f t="shared" si="3"/>
        <v>0</v>
      </c>
    </row>
    <row r="41" spans="1:9" ht="14.5" x14ac:dyDescent="0.35">
      <c r="A41" t="str">
        <f>UPPER('OTPP Data'!G45)</f>
        <v>DIAMONDBACK ENERGY INC</v>
      </c>
      <c r="B41" s="59" t="str">
        <f>'OTPP Data'!H45</f>
        <v>2,032,903</v>
      </c>
      <c r="C41" s="43">
        <f>VLOOKUP(A41,'Consol data'!$A$1:$J$157,9,FALSE)*10^6</f>
        <v>23169150950.400398</v>
      </c>
      <c r="D41" s="45">
        <f>VLOOKUP(A41,'Consol data'!$A$1:$J$157,10,FALSE)</f>
        <v>101.02051036</v>
      </c>
      <c r="E41" s="48">
        <f>VLOOKUP(A41,'Consol data'!A40:F196,5,TRUE)*10^3</f>
        <v>2161366.9999999981</v>
      </c>
      <c r="F41" s="48">
        <f>VLOOKUP(A41,'Consol data'!A40:F196,4,TRUE)*10^3</f>
        <v>47251969</v>
      </c>
      <c r="G41" s="49">
        <f t="shared" si="4"/>
        <v>8.863721377274987E-3</v>
      </c>
      <c r="H41" s="54">
        <f t="shared" si="2"/>
        <v>19157.75488203669</v>
      </c>
      <c r="I41" s="55">
        <f t="shared" si="3"/>
        <v>418828.28774363501</v>
      </c>
    </row>
    <row r="42" spans="1:9" ht="14.5" x14ac:dyDescent="0.35">
      <c r="A42" t="str">
        <f>UPPER('OTPP Data'!G46)</f>
        <v>DOMINION ENERGY INC</v>
      </c>
      <c r="B42" s="59">
        <v>0</v>
      </c>
      <c r="C42" s="43">
        <f>VLOOKUP(A42,'Consol data'!$A$1:$J$157,9,FALSE)*10^6</f>
        <v>69988498518.399994</v>
      </c>
      <c r="D42" s="45">
        <f>VLOOKUP(A42,'Consol data'!$A$1:$J$157,10,FALSE)</f>
        <v>45.288621840000005</v>
      </c>
      <c r="E42" s="48">
        <f>VLOOKUP(A42,'Consol data'!A41:F197,5,TRUE)*10^3</f>
        <v>33645033</v>
      </c>
      <c r="F42" s="48">
        <f>VLOOKUP(A42,'Consol data'!A41:F197,4,TRUE)*10^3</f>
        <v>62924334</v>
      </c>
      <c r="G42" s="49">
        <f t="shared" si="4"/>
        <v>0</v>
      </c>
      <c r="H42" s="54">
        <f t="shared" si="2"/>
        <v>0</v>
      </c>
      <c r="I42" s="55">
        <f t="shared" si="3"/>
        <v>0</v>
      </c>
    </row>
    <row r="43" spans="1:9" ht="14.5" x14ac:dyDescent="0.35">
      <c r="A43" t="str">
        <f>UPPER('OTPP Data'!G47)</f>
        <v>DTE ENERGY CO</v>
      </c>
      <c r="B43" s="59">
        <v>0</v>
      </c>
      <c r="C43" s="43">
        <f>VLOOKUP(A43,'Consol data'!$A$1:$J$157,9,FALSE)*10^6</f>
        <v>32030676987.806206</v>
      </c>
      <c r="D43" s="45">
        <f>VLOOKUP(A43,'Consol data'!$A$1:$J$157,10,FALSE)</f>
        <v>86.803191860000013</v>
      </c>
      <c r="E43" s="48">
        <f>VLOOKUP(A43,'Consol data'!A42:F198,5,TRUE)*10^3</f>
        <v>27278000</v>
      </c>
      <c r="F43" s="48">
        <f>VLOOKUP(A43,'Consol data'!A42:F198,4,TRUE)*10^3</f>
        <v>53475000</v>
      </c>
      <c r="G43" s="49">
        <f t="shared" si="4"/>
        <v>0</v>
      </c>
      <c r="H43" s="54">
        <f t="shared" si="2"/>
        <v>0</v>
      </c>
      <c r="I43" s="55">
        <f t="shared" si="3"/>
        <v>0</v>
      </c>
    </row>
    <row r="44" spans="1:9" ht="14.5" x14ac:dyDescent="0.35">
      <c r="A44" t="str">
        <f>UPPER('OTPP Data'!G48)</f>
        <v>DUKE ENERGY CORP NEW</v>
      </c>
      <c r="B44" s="59">
        <v>0</v>
      </c>
      <c r="C44" s="43">
        <f>VLOOKUP(A44,'Consol data'!$A$1:$J$157,9,FALSE)*10^6</f>
        <v>118331886646.60001</v>
      </c>
      <c r="D44" s="45">
        <f>VLOOKUP(A44,'Consol data'!$A$1:$J$157,10,FALSE)</f>
        <v>76.064500379999998</v>
      </c>
      <c r="E44" s="48">
        <f>VLOOKUP(A44,'Consol data'!A43:F199,5,TRUE)*10^3</f>
        <v>79220000</v>
      </c>
      <c r="F44" s="48">
        <f>VLOOKUP(A44,'Consol data'!A43:F199,4,TRUE)*10^3</f>
        <v>117808000</v>
      </c>
      <c r="G44" s="49">
        <f t="shared" si="4"/>
        <v>0</v>
      </c>
      <c r="H44" s="54">
        <f t="shared" si="2"/>
        <v>0</v>
      </c>
      <c r="I44" s="55">
        <f t="shared" si="3"/>
        <v>0</v>
      </c>
    </row>
    <row r="45" spans="1:9" ht="14.5" x14ac:dyDescent="0.35">
      <c r="A45" t="str">
        <f>UPPER('OTPP Data'!G49)</f>
        <v>ECOPETROL SA</v>
      </c>
      <c r="B45" s="59">
        <v>0</v>
      </c>
      <c r="C45" s="43">
        <f>VLOOKUP(A45,'Consol data'!$A$1:$J$157,9,FALSE)*10^6</f>
        <v>46821436788.599998</v>
      </c>
      <c r="D45" s="45">
        <f>VLOOKUP(A45,'Consol data'!$A$1:$J$157,10,FALSE)</f>
        <v>0.49851999999999996</v>
      </c>
      <c r="E45" s="48">
        <f>VLOOKUP(A45,'Consol data'!A44:F200,5,TRUE)*10^3</f>
        <v>13460533.999999985</v>
      </c>
      <c r="F45" s="48">
        <f>VLOOKUP(A45,'Consol data'!A44:F200,4,TRUE)*10^3</f>
        <v>166908534</v>
      </c>
      <c r="G45" s="49">
        <f t="shared" si="4"/>
        <v>0</v>
      </c>
      <c r="H45" s="54">
        <f t="shared" si="2"/>
        <v>0</v>
      </c>
      <c r="I45" s="55">
        <f t="shared" si="3"/>
        <v>0</v>
      </c>
    </row>
    <row r="46" spans="1:9" ht="14.5" x14ac:dyDescent="0.35">
      <c r="A46" t="str">
        <f>UPPER('OTPP Data'!G50)</f>
        <v>EMERA INC</v>
      </c>
      <c r="B46" s="59">
        <v>0</v>
      </c>
      <c r="C46" s="43">
        <f>VLOOKUP(A46,'Consol data'!$A$1:$J$157,9,FALSE)*10^6</f>
        <v>25260232899.825001</v>
      </c>
      <c r="D46" s="45">
        <f>VLOOKUP(A46,'Consol data'!$A$1:$J$157,10,FALSE)</f>
        <v>38.220583500000004</v>
      </c>
      <c r="E46" s="48">
        <f>VLOOKUP(A46,'Consol data'!A45:F201,5,TRUE)*10^3</f>
        <v>14925227.000000002</v>
      </c>
      <c r="F46" s="48">
        <f>VLOOKUP(A46,'Consol data'!A45:F201,4,TRUE)*10^3</f>
        <v>23735997.000000004</v>
      </c>
      <c r="G46" s="49">
        <f t="shared" si="4"/>
        <v>0</v>
      </c>
      <c r="H46" s="54">
        <f t="shared" si="2"/>
        <v>0</v>
      </c>
      <c r="I46" s="55">
        <f t="shared" si="3"/>
        <v>0</v>
      </c>
    </row>
    <row r="47" spans="1:9" ht="14.5" x14ac:dyDescent="0.35">
      <c r="A47" t="str">
        <f>UPPER('OTPP Data'!G51)</f>
        <v>ENBRIDGE INC</v>
      </c>
      <c r="B47" s="59">
        <v>0</v>
      </c>
      <c r="C47" s="43">
        <f>VLOOKUP(A47,'Consol data'!$A$1:$J$157,9,FALSE)*10^6</f>
        <v>146572060272</v>
      </c>
      <c r="D47" s="45">
        <f>VLOOKUP(A47,'Consol data'!$A$1:$J$157,10,FALSE)</f>
        <v>39.114243520000002</v>
      </c>
      <c r="E47" s="48">
        <f>VLOOKUP(A47,'Consol data'!A46:F202,5,TRUE)*10^3</f>
        <v>14408000</v>
      </c>
      <c r="F47" s="48">
        <f>VLOOKUP(A47,'Consol data'!A46:F202,4,TRUE)*10^3</f>
        <v>68508602</v>
      </c>
      <c r="G47" s="49">
        <f t="shared" si="4"/>
        <v>0</v>
      </c>
      <c r="H47" s="54">
        <f t="shared" si="2"/>
        <v>0</v>
      </c>
      <c r="I47" s="55">
        <f t="shared" si="3"/>
        <v>0</v>
      </c>
    </row>
    <row r="48" spans="1:9" ht="14.5" x14ac:dyDescent="0.35">
      <c r="A48" t="str">
        <f>UPPER('OTPP Data'!G52)</f>
        <v>ENEL SPA</v>
      </c>
      <c r="B48" s="59">
        <v>0</v>
      </c>
      <c r="C48" s="43">
        <f>VLOOKUP(A48,'Consol data'!$A$1:$J$157,9,FALSE)*10^6</f>
        <v>148452978613.71149</v>
      </c>
      <c r="D48" s="45">
        <f>VLOOKUP(A48,'Consol data'!$A$1:$J$157,10,FALSE)</f>
        <v>5.3983519300000005</v>
      </c>
      <c r="E48" s="48">
        <f>VLOOKUP(A48,'Consol data'!A48:F203,5,TRUE)*10^3</f>
        <v>57089658.000000007</v>
      </c>
      <c r="F48" s="48">
        <f>VLOOKUP(A48,'Consol data'!A48:F203,4,TRUE)*10^3</f>
        <v>132889455.00000001</v>
      </c>
      <c r="G48" s="49">
        <f t="shared" si="4"/>
        <v>0</v>
      </c>
      <c r="H48" s="54">
        <f t="shared" si="2"/>
        <v>0</v>
      </c>
      <c r="I48" s="55">
        <f t="shared" si="3"/>
        <v>0</v>
      </c>
    </row>
    <row r="49" spans="1:9" ht="14.5" x14ac:dyDescent="0.35">
      <c r="A49" t="str">
        <f>UPPER('OTPP Data'!G53)</f>
        <v>ENERFLEX LTD</v>
      </c>
      <c r="B49" s="59">
        <v>0</v>
      </c>
      <c r="C49" s="43">
        <f>VLOOKUP(A49,'Consol data'!$A$1:$J$157,9,FALSE)*10^6</f>
        <v>1688584049.6184001</v>
      </c>
      <c r="D49" s="45">
        <f>VLOOKUP(A49,'Consol data'!$A$1:$J$157,10,FALSE)</f>
        <v>6.3073194799999994</v>
      </c>
      <c r="E49" s="48">
        <f>VLOOKUP(A49,'Consol data'!A49:F204,5,TRUE)*10^3</f>
        <v>30699.999999999818</v>
      </c>
      <c r="F49" s="48">
        <f>VLOOKUP(A49,'Consol data'!A49:F204,4,TRUE)*10^3</f>
        <v>3175700</v>
      </c>
      <c r="G49" s="49">
        <f t="shared" si="4"/>
        <v>0</v>
      </c>
      <c r="H49" s="54">
        <f t="shared" si="2"/>
        <v>0</v>
      </c>
      <c r="I49" s="55">
        <f t="shared" si="3"/>
        <v>0</v>
      </c>
    </row>
    <row r="50" spans="1:9" ht="14.5" x14ac:dyDescent="0.35">
      <c r="A50" t="str">
        <f>UPPER('OTPP Data'!G54)</f>
        <v>ENERGY TRANSFER LP</v>
      </c>
      <c r="B50" s="59">
        <v>0</v>
      </c>
      <c r="C50" s="43">
        <f>VLOOKUP(A50,'Consol data'!$A$1:$J$157,9,FALSE)*10^6</f>
        <v>73678255672.373001</v>
      </c>
      <c r="D50" s="45">
        <f>VLOOKUP(A50,'Consol data'!$A$1:$J$157,10,FALSE)</f>
        <v>8.7667309400000004</v>
      </c>
      <c r="E50" s="48">
        <f>VLOOKUP(A50,'Consol data'!A50:F205,5,TRUE)*10^3</f>
        <v>0</v>
      </c>
      <c r="F50" s="48">
        <f>VLOOKUP(A50,'Consol data'!A50:F205,4,TRUE)*10^3</f>
        <v>0</v>
      </c>
      <c r="G50" s="49">
        <f t="shared" si="4"/>
        <v>0</v>
      </c>
      <c r="H50" s="54">
        <f t="shared" si="2"/>
        <v>0</v>
      </c>
      <c r="I50" s="55">
        <f t="shared" si="3"/>
        <v>0</v>
      </c>
    </row>
    <row r="51" spans="1:9" ht="14.5" x14ac:dyDescent="0.35">
      <c r="A51" t="str">
        <f>UPPER('OTPP Data'!G55)</f>
        <v>ENERPLUS CORP</v>
      </c>
      <c r="B51" s="59">
        <v>0</v>
      </c>
      <c r="C51" s="43">
        <f>VLOOKUP(A51,'Consol data'!$A$1:$J$157,9,FALSE)*10^6</f>
        <v>3011580869.3674002</v>
      </c>
      <c r="D51" s="45">
        <f>VLOOKUP(A51,'Consol data'!$A$1:$J$157,10,FALSE)</f>
        <v>17.651631800000001</v>
      </c>
      <c r="E51" s="48">
        <f>VLOOKUP(A51,'Consol data'!A51:F206,5,TRUE)*10^3</f>
        <v>962453</v>
      </c>
      <c r="F51" s="48">
        <f>VLOOKUP(A51,'Consol data'!A51:F206,4,TRUE)*10^3</f>
        <v>962520</v>
      </c>
      <c r="G51" s="49">
        <f t="shared" si="4"/>
        <v>0</v>
      </c>
      <c r="H51" s="54">
        <f t="shared" si="2"/>
        <v>0</v>
      </c>
      <c r="I51" s="55">
        <f t="shared" si="3"/>
        <v>0</v>
      </c>
    </row>
    <row r="52" spans="1:9" ht="14.5" x14ac:dyDescent="0.35">
      <c r="A52" t="str">
        <f>UPPER('OTPP Data'!G56)</f>
        <v>ENI SPA</v>
      </c>
      <c r="B52" s="59">
        <v>0</v>
      </c>
      <c r="C52" s="43">
        <f>VLOOKUP(A52,'Consol data'!$A$1:$J$157,9,FALSE)*10^6</f>
        <v>62574576119.335403</v>
      </c>
      <c r="D52" s="45">
        <f>VLOOKUP(A52,'Consol data'!$A$1:$J$157,10,FALSE)</f>
        <v>14.258947066000001</v>
      </c>
      <c r="E52" s="48">
        <f>VLOOKUP(A52,'Consol data'!A52:F207,5,TRUE)*10^3</f>
        <v>40182973</v>
      </c>
      <c r="F52" s="48">
        <f>VLOOKUP(A52,'Consol data'!A52:F207,4,TRUE)*10^3</f>
        <v>219609973</v>
      </c>
      <c r="G52" s="49">
        <f t="shared" si="4"/>
        <v>0</v>
      </c>
      <c r="H52" s="54">
        <f t="shared" si="2"/>
        <v>0</v>
      </c>
      <c r="I52" s="55">
        <f t="shared" si="3"/>
        <v>0</v>
      </c>
    </row>
    <row r="53" spans="1:9" ht="14.5" x14ac:dyDescent="0.35">
      <c r="A53" t="str">
        <f>UPPER('OTPP Data'!G57)</f>
        <v>EOG RES INC</v>
      </c>
      <c r="B53" s="59">
        <v>0</v>
      </c>
      <c r="C53" s="43">
        <f>VLOOKUP(A53,'Consol data'!$A$1:$J$157,9,FALSE)*10^6</f>
        <v>76104447600</v>
      </c>
      <c r="D53" s="45">
        <f>VLOOKUP(A53,'Consol data'!$A$1:$J$157,10,FALSE)</f>
        <v>129.52000000000001</v>
      </c>
      <c r="E53" s="48">
        <f>VLOOKUP(A53,'Consol data'!A53:F208,5,TRUE)*10^3</f>
        <v>5450442.9999999991</v>
      </c>
      <c r="F53" s="48">
        <f>VLOOKUP(A53,'Consol data'!A53:F208,4,TRUE)*10^3</f>
        <v>115741443</v>
      </c>
      <c r="G53" s="49">
        <f t="shared" si="4"/>
        <v>0</v>
      </c>
      <c r="H53" s="54">
        <f t="shared" si="2"/>
        <v>0</v>
      </c>
      <c r="I53" s="55">
        <f t="shared" si="3"/>
        <v>0</v>
      </c>
    </row>
    <row r="54" spans="1:9" ht="14.5" x14ac:dyDescent="0.35">
      <c r="A54" t="str">
        <f>UPPER('OTPP Data'!G58)</f>
        <v>EQT CORP</v>
      </c>
      <c r="B54" s="59" t="str">
        <f>'OTPP Data'!H58</f>
        <v>86,987</v>
      </c>
      <c r="C54" s="43">
        <f>VLOOKUP(A54,'Consol data'!$A$1:$J$157,9,FALSE)*10^6</f>
        <v>16669405299.999998</v>
      </c>
      <c r="D54" s="45">
        <f>VLOOKUP(A54,'Consol data'!$A$1:$J$157,10,FALSE)</f>
        <v>33.83</v>
      </c>
      <c r="E54" s="48">
        <f>VLOOKUP(A54,'Consol data'!A54:F209,5,TRUE)*10^3</f>
        <v>702985.00000000058</v>
      </c>
      <c r="F54" s="48">
        <f>VLOOKUP(A54,'Consol data'!A54:F209,4,TRUE)*10^3</f>
        <v>101720985</v>
      </c>
      <c r="G54" s="49">
        <f t="shared" si="4"/>
        <v>1.7653720435965406E-4</v>
      </c>
      <c r="H54" s="54">
        <f t="shared" si="2"/>
        <v>124.10300660677152</v>
      </c>
      <c r="I54" s="55">
        <f t="shared" si="3"/>
        <v>17957.538316610306</v>
      </c>
    </row>
    <row r="55" spans="1:9" ht="14.5" x14ac:dyDescent="0.35">
      <c r="A55" t="str">
        <f>UPPER('OTPP Data'!G59)</f>
        <v>EQUINOR ASA</v>
      </c>
      <c r="B55" s="59">
        <v>0</v>
      </c>
      <c r="C55" s="43">
        <f>VLOOKUP(A55,'Consol data'!$A$1:$J$157,9,FALSE)*10^6</f>
        <v>97317096800</v>
      </c>
      <c r="D55" s="45">
        <f>VLOOKUP(A55,'Consol data'!$A$1:$J$157,10,FALSE)</f>
        <v>351.8</v>
      </c>
      <c r="E55" s="48">
        <f>VLOOKUP(A55,'Consol data'!A55:F210,5,TRUE)*10^3</f>
        <v>11500000</v>
      </c>
      <c r="F55" s="48">
        <f>VLOOKUP(A55,'Consol data'!A55:F210,4,TRUE)*10^3</f>
        <v>254550000</v>
      </c>
      <c r="G55" s="49">
        <f t="shared" si="4"/>
        <v>0</v>
      </c>
      <c r="H55" s="54">
        <f t="shared" si="2"/>
        <v>0</v>
      </c>
      <c r="I55" s="55">
        <f t="shared" si="3"/>
        <v>0</v>
      </c>
    </row>
    <row r="56" spans="1:9" ht="14.5" x14ac:dyDescent="0.35">
      <c r="A56" t="str">
        <f>UPPER('OTPP Data'!G60)</f>
        <v>EQUITRANS MIDSTREAM CORP</v>
      </c>
      <c r="B56" s="59" t="str">
        <f>'OTPP Data'!H60</f>
        <v>173,666</v>
      </c>
      <c r="C56" s="43">
        <f>VLOOKUP(A56,'Consol data'!$A$1:$J$157,9,FALSE)*10^6</f>
        <v>10999079700</v>
      </c>
      <c r="D56" s="45">
        <f>VLOOKUP(A56,'Consol data'!$A$1:$J$157,10,FALSE)</f>
        <v>6.7</v>
      </c>
      <c r="E56" s="48">
        <f>VLOOKUP(A56,'Consol data'!A56:F211,5,TRUE)*10^3</f>
        <v>2356194.9999999995</v>
      </c>
      <c r="F56" s="48">
        <f>VLOOKUP(A56,'Consol data'!A56:F211,4,TRUE)*10^3</f>
        <v>2356194.9999999995</v>
      </c>
      <c r="G56" s="49">
        <f t="shared" si="4"/>
        <v>1.0578723236272213E-4</v>
      </c>
      <c r="H56" s="54">
        <f t="shared" si="2"/>
        <v>249.25534795688401</v>
      </c>
      <c r="I56" s="55">
        <f t="shared" si="3"/>
        <v>249.25534795688401</v>
      </c>
    </row>
    <row r="57" spans="1:9" ht="14.5" x14ac:dyDescent="0.35">
      <c r="A57" t="str">
        <f>UPPER('OTPP Data'!G61)</f>
        <v>EXXON MOBIL CORP</v>
      </c>
      <c r="B57" s="59" t="str">
        <f>'OTPP Data'!H61</f>
        <v>32,001</v>
      </c>
      <c r="C57" s="43">
        <f>VLOOKUP(A57,'Consol data'!$A$1:$J$157,9,FALSE)*10^6</f>
        <v>474820600000</v>
      </c>
      <c r="D57" s="45">
        <f>VLOOKUP(A57,'Consol data'!$A$1:$J$157,10,FALSE)</f>
        <v>110.3</v>
      </c>
      <c r="E57" s="48">
        <f>VLOOKUP(A57,'Consol data'!A57:F212,5,TRUE)*10^3</f>
        <v>105000000</v>
      </c>
      <c r="F57" s="48">
        <f>VLOOKUP(A57,'Consol data'!A57:F212,4,TRUE)*10^3</f>
        <v>825000000</v>
      </c>
      <c r="G57" s="49">
        <f t="shared" si="4"/>
        <v>7.4337766727054386E-6</v>
      </c>
      <c r="H57" s="54">
        <f t="shared" si="2"/>
        <v>780.54655063407108</v>
      </c>
      <c r="I57" s="55">
        <f t="shared" si="3"/>
        <v>6132.8657549819873</v>
      </c>
    </row>
    <row r="58" spans="1:9" ht="14.5" x14ac:dyDescent="0.35">
      <c r="A58" t="str">
        <f>UPPER('OTPP Data'!G62)</f>
        <v>FIRSTENERGY CORP</v>
      </c>
      <c r="B58" s="59" t="str">
        <f>'OTPP Data'!H62</f>
        <v>92,404</v>
      </c>
      <c r="C58" s="43">
        <f>VLOOKUP(A58,'Consol data'!$A$1:$J$157,9,FALSE)*10^6</f>
        <v>46215171300</v>
      </c>
      <c r="D58" s="45">
        <f>VLOOKUP(A58,'Consol data'!$A$1:$J$157,10,FALSE)</f>
        <v>41.94</v>
      </c>
      <c r="E58" s="48">
        <f>VLOOKUP(A58,'Consol data'!A58:F213,5,TRUE)*10^3</f>
        <v>17410250</v>
      </c>
      <c r="F58" s="48">
        <f>VLOOKUP(A58,'Consol data'!A58:F213,4,TRUE)*10^3</f>
        <v>49240650</v>
      </c>
      <c r="G58" s="49">
        <f t="shared" si="4"/>
        <v>8.3856094243233922E-5</v>
      </c>
      <c r="H58" s="54">
        <f t="shared" si="2"/>
        <v>1459.9555647982634</v>
      </c>
      <c r="I58" s="55">
        <f t="shared" si="3"/>
        <v>4129.1285869980966</v>
      </c>
    </row>
    <row r="59" spans="1:9" ht="14.5" x14ac:dyDescent="0.35">
      <c r="A59" t="str">
        <f>UPPER('OTPP Data'!G63)</f>
        <v>FORTIS INC</v>
      </c>
      <c r="B59" s="59" t="str">
        <f>'OTPP Data'!H63</f>
        <v>98,117</v>
      </c>
      <c r="C59" s="43">
        <f>VLOOKUP(A59,'Consol data'!$A$1:$J$157,9,FALSE)*10^6</f>
        <v>43128768172.952003</v>
      </c>
      <c r="D59" s="45">
        <f>VLOOKUP(A59,'Consol data'!$A$1:$J$157,10,FALSE)</f>
        <v>40.015289160000002</v>
      </c>
      <c r="E59" s="48">
        <f>VLOOKUP(A59,'Consol data'!A59:F214,5,TRUE)*10^3</f>
        <v>8927000</v>
      </c>
      <c r="F59" s="48">
        <f>VLOOKUP(A59,'Consol data'!A59:F214,4,TRUE)*10^3</f>
        <v>116697000</v>
      </c>
      <c r="G59" s="49">
        <f t="shared" si="4"/>
        <v>9.1033903652597352E-5</v>
      </c>
      <c r="H59" s="54">
        <f t="shared" si="2"/>
        <v>812.65965790673658</v>
      </c>
      <c r="I59" s="55">
        <f t="shared" si="3"/>
        <v>10623.383454547153</v>
      </c>
    </row>
    <row r="60" spans="1:9" ht="14.5" x14ac:dyDescent="0.35">
      <c r="A60" t="str">
        <f>UPPER('OTPP Data'!G64)</f>
        <v>FRANCO NEV CORP</v>
      </c>
      <c r="B60" s="59" t="str">
        <f>'OTPP Data'!H64</f>
        <v>11,490</v>
      </c>
      <c r="C60" s="43">
        <f>VLOOKUP(A60,'Consol data'!$A$1:$J$157,9,FALSE)*10^6</f>
        <v>18449735339.0284</v>
      </c>
      <c r="D60" s="45">
        <f>VLOOKUP(A60,'Consol data'!$A$1:$J$157,10,FALSE)</f>
        <v>136.31638834</v>
      </c>
      <c r="E60" s="48">
        <f>VLOOKUP(A60,'Consol data'!A60:F215,5,TRUE)*10^3</f>
        <v>50</v>
      </c>
      <c r="F60" s="48">
        <f>VLOOKUP(A60,'Consol data'!A60:F215,4,TRUE)*10^3</f>
        <v>134</v>
      </c>
      <c r="G60" s="49">
        <f t="shared" si="4"/>
        <v>8.4894188086986582E-5</v>
      </c>
      <c r="H60" s="54">
        <f t="shared" si="2"/>
        <v>4.2447094043493293E-3</v>
      </c>
      <c r="I60" s="55">
        <f t="shared" si="3"/>
        <v>1.1375821203656203E-2</v>
      </c>
    </row>
    <row r="61" spans="1:9" ht="14.5" x14ac:dyDescent="0.35">
      <c r="A61" t="str">
        <f>UPPER('OTPP Data'!G65)</f>
        <v>FREEHOLD ROYALTIES LTD</v>
      </c>
      <c r="B61" s="59">
        <v>0</v>
      </c>
      <c r="C61" s="43">
        <f>VLOOKUP(A61,'Consol data'!$A$1:$J$157,9,FALSE)*10^6</f>
        <v>1878026458.1738</v>
      </c>
      <c r="D61" s="45">
        <f>VLOOKUP(A61,'Consol data'!$A$1:$J$157,10,FALSE)</f>
        <v>11.69143646</v>
      </c>
      <c r="E61" s="48">
        <f>VLOOKUP(A61,'Consol data'!A61:F216,5,TRUE)*10^3</f>
        <v>0</v>
      </c>
      <c r="F61" s="48">
        <f>VLOOKUP(A61,'Consol data'!A61:F216,4,TRUE)*10^3</f>
        <v>0</v>
      </c>
      <c r="G61" s="49">
        <f t="shared" si="4"/>
        <v>0</v>
      </c>
      <c r="H61" s="54">
        <f t="shared" si="2"/>
        <v>0</v>
      </c>
      <c r="I61" s="55">
        <f t="shared" si="3"/>
        <v>0</v>
      </c>
    </row>
    <row r="62" spans="1:9" ht="14.5" x14ac:dyDescent="0.35">
      <c r="A62" t="str">
        <f>UPPER('OTPP Data'!G66)</f>
        <v>GALP ENERGIA SGPS SA</v>
      </c>
      <c r="B62" s="59">
        <v>0</v>
      </c>
      <c r="C62" s="43">
        <f>VLOOKUP(A62,'Consol data'!$A$1:$J$157,9,FALSE)*10^6</f>
        <v>15059101521.374601</v>
      </c>
      <c r="D62" s="45">
        <f>VLOOKUP(A62,'Consol data'!$A$1:$J$157,10,FALSE)</f>
        <v>13.53344291</v>
      </c>
      <c r="E62" s="48">
        <f>VLOOKUP(A62,'Consol data'!A62:F217,5,TRUE)*10^3</f>
        <v>3498017</v>
      </c>
      <c r="F62" s="48">
        <f>VLOOKUP(A62,'Consol data'!A62:F217,4,TRUE)*10^3</f>
        <v>50343318</v>
      </c>
      <c r="G62" s="49">
        <f t="shared" si="4"/>
        <v>0</v>
      </c>
      <c r="H62" s="54">
        <f t="shared" si="2"/>
        <v>0</v>
      </c>
      <c r="I62" s="55">
        <f t="shared" si="3"/>
        <v>0</v>
      </c>
    </row>
    <row r="63" spans="1:9" ht="14.5" x14ac:dyDescent="0.35">
      <c r="A63" t="str">
        <f>UPPER('OTPP Data'!G67)</f>
        <v>GLENCORE PLC</v>
      </c>
      <c r="B63" s="59">
        <v>0</v>
      </c>
      <c r="C63" s="43">
        <f>VLOOKUP(A63,'Consol data'!$A$1:$J$157,9,FALSE)*10^6</f>
        <v>107969709600</v>
      </c>
      <c r="D63" s="45">
        <f>VLOOKUP(A63,'Consol data'!$A$1:$J$157,10,FALSE)</f>
        <v>552.4</v>
      </c>
      <c r="E63" s="48">
        <f>VLOOKUP(A63,'Consol data'!A63:F218,5,TRUE)*10^3</f>
        <v>27037000</v>
      </c>
      <c r="F63" s="48">
        <f>VLOOKUP(A63,'Consol data'!A63:F218,4,TRUE)*10^3</f>
        <v>369137000</v>
      </c>
      <c r="G63" s="49">
        <f t="shared" si="4"/>
        <v>0</v>
      </c>
      <c r="H63" s="54">
        <f t="shared" si="2"/>
        <v>0</v>
      </c>
      <c r="I63" s="55">
        <f t="shared" si="3"/>
        <v>0</v>
      </c>
    </row>
    <row r="64" spans="1:9" ht="14.5" x14ac:dyDescent="0.35">
      <c r="A64" t="str">
        <f>UPPER('OTPP Data'!G68)</f>
        <v>HALLIBURTON CO</v>
      </c>
      <c r="B64" s="59">
        <v>0</v>
      </c>
      <c r="C64" s="43">
        <f>VLOOKUP(A64,'Consol data'!$A$1:$J$157,9,FALSE)*10^6</f>
        <v>42260700000</v>
      </c>
      <c r="D64" s="45">
        <f>VLOOKUP(A64,'Consol data'!$A$1:$J$157,10,FALSE)</f>
        <v>39.35</v>
      </c>
      <c r="E64" s="48">
        <f>VLOOKUP(A64,'Consol data'!A64:F219,5,TRUE)*10^3</f>
        <v>3727034</v>
      </c>
      <c r="F64" s="48">
        <f>VLOOKUP(A64,'Consol data'!A64:F219,4,TRUE)*10^3</f>
        <v>3904376</v>
      </c>
      <c r="G64" s="49">
        <f t="shared" si="4"/>
        <v>0</v>
      </c>
      <c r="H64" s="54">
        <f t="shared" si="2"/>
        <v>0</v>
      </c>
      <c r="I64" s="55">
        <f t="shared" si="3"/>
        <v>0</v>
      </c>
    </row>
    <row r="65" spans="1:9" ht="14.5" x14ac:dyDescent="0.35">
      <c r="A65" t="str">
        <f>UPPER('OTPP Data'!G69)</f>
        <v>HESS CORP</v>
      </c>
      <c r="B65" s="59">
        <v>0</v>
      </c>
      <c r="C65" s="43">
        <f>VLOOKUP(A65,'Consol data'!$A$1:$J$157,9,FALSE)*10^6</f>
        <v>50727002900</v>
      </c>
      <c r="D65" s="45">
        <f>VLOOKUP(A65,'Consol data'!$A$1:$J$157,10,FALSE)</f>
        <v>141.82</v>
      </c>
      <c r="E65" s="48">
        <f>VLOOKUP(A65,'Consol data'!A65:F220,5,TRUE)*10^3</f>
        <v>2666932.9999999972</v>
      </c>
      <c r="F65" s="48">
        <f>VLOOKUP(A65,'Consol data'!A65:F220,4,TRUE)*10^3</f>
        <v>50912534.999999993</v>
      </c>
      <c r="G65" s="49">
        <f t="shared" si="4"/>
        <v>0</v>
      </c>
      <c r="H65" s="54">
        <f t="shared" si="2"/>
        <v>0</v>
      </c>
      <c r="I65" s="55">
        <f t="shared" si="3"/>
        <v>0</v>
      </c>
    </row>
    <row r="66" spans="1:9" ht="14.5" x14ac:dyDescent="0.35">
      <c r="A66" t="str">
        <f>UPPER('OTPP Data'!G70)</f>
        <v>IMPERIAL OIL LTD</v>
      </c>
      <c r="B66" s="59" t="str">
        <f>'OTPP Data'!H70</f>
        <v>135,283</v>
      </c>
      <c r="C66" s="43">
        <f>VLOOKUP(A66,'Consol data'!$A$1:$J$157,9,FALSE)*10^6</f>
        <v>28938255337.604797</v>
      </c>
      <c r="D66" s="45">
        <f>VLOOKUP(A66,'Consol data'!$A$1:$J$157,10,FALSE)</f>
        <v>48.708163900000002</v>
      </c>
      <c r="E66" s="48">
        <f>VLOOKUP(A66,'Consol data'!A66:F221,5,TRUE)*10^3</f>
        <v>14930000</v>
      </c>
      <c r="F66" s="48">
        <f>VLOOKUP(A66,'Consol data'!A66:F221,4,TRUE)*10^3</f>
        <v>14930000</v>
      </c>
      <c r="G66" s="49">
        <f t="shared" si="4"/>
        <v>2.2770503819284844E-4</v>
      </c>
      <c r="H66" s="54">
        <f t="shared" si="2"/>
        <v>3399.6362202192272</v>
      </c>
      <c r="I66" s="55">
        <f t="shared" si="3"/>
        <v>3399.6362202192272</v>
      </c>
    </row>
    <row r="67" spans="1:9" ht="14.5" x14ac:dyDescent="0.35">
      <c r="A67" t="str">
        <f>UPPER('OTPP Data'!G71)</f>
        <v>INFRAESTRUCTURA MARINA DEL G</v>
      </c>
      <c r="B67" s="59">
        <v>0</v>
      </c>
      <c r="C67" s="43">
        <f>VLOOKUP(A67,'Consol data'!$A$1:$J$157,9,FALSE)*10^6</f>
        <v>0</v>
      </c>
      <c r="D67" s="45">
        <f>VLOOKUP(A67,'Consol data'!$A$1:$J$157,10,FALSE)</f>
        <v>0</v>
      </c>
      <c r="E67" s="48">
        <f>VLOOKUP(A67,'Consol data'!A67:F222,5,TRUE)*10^3</f>
        <v>0</v>
      </c>
      <c r="F67" s="48">
        <f>VLOOKUP(A67,'Consol data'!A67:F222,4,TRUE)*10^3</f>
        <v>0</v>
      </c>
      <c r="G67" s="49"/>
      <c r="H67" s="54">
        <f t="shared" ref="H67:H130" si="5">G67*E67</f>
        <v>0</v>
      </c>
      <c r="I67" s="55">
        <f t="shared" ref="I67:I130" si="6">G67*F67</f>
        <v>0</v>
      </c>
    </row>
    <row r="68" spans="1:9" ht="14.5" x14ac:dyDescent="0.35">
      <c r="A68" t="str">
        <f>UPPER('OTPP Data'!G72)</f>
        <v>INTER PIPELINE LTD</v>
      </c>
      <c r="B68" s="59">
        <v>0</v>
      </c>
      <c r="C68" s="43">
        <f>VLOOKUP(A68,'Consol data'!$A$1:$J$157,9,FALSE)*10^6</f>
        <v>0</v>
      </c>
      <c r="D68" s="45">
        <f>VLOOKUP(A68,'Consol data'!$A$1:$J$157,10,FALSE)</f>
        <v>0</v>
      </c>
      <c r="E68" s="48">
        <f>VLOOKUP(A68,'Consol data'!A68:F223,5,TRUE)*10^3</f>
        <v>0</v>
      </c>
      <c r="F68" s="48">
        <f>VLOOKUP(A68,'Consol data'!A68:F223,4,TRUE)*10^3</f>
        <v>0</v>
      </c>
      <c r="G68" s="49"/>
      <c r="H68" s="54">
        <f t="shared" si="5"/>
        <v>0</v>
      </c>
      <c r="I68" s="55">
        <f t="shared" si="6"/>
        <v>0</v>
      </c>
    </row>
    <row r="69" spans="1:9" ht="14.5" x14ac:dyDescent="0.35">
      <c r="A69" t="str">
        <f>UPPER('OTPP Data'!G73)</f>
        <v>IRVING OIL LTD</v>
      </c>
      <c r="B69" s="59">
        <v>0</v>
      </c>
      <c r="C69" s="43">
        <f>VLOOKUP(A69,'Consol data'!$A$1:$J$157,9,FALSE)*10^6</f>
        <v>0</v>
      </c>
      <c r="D69" s="45">
        <f>VLOOKUP(A69,'Consol data'!$A$1:$J$157,10,FALSE)</f>
        <v>0</v>
      </c>
      <c r="E69" s="48">
        <f>VLOOKUP(A69,'Consol data'!A69:F224,5,TRUE)*10^3</f>
        <v>0</v>
      </c>
      <c r="F69" s="48">
        <f>VLOOKUP(A69,'Consol data'!A69:F224,4,TRUE)*10^3</f>
        <v>0</v>
      </c>
      <c r="G69" s="49"/>
      <c r="H69" s="54">
        <f t="shared" si="5"/>
        <v>0</v>
      </c>
      <c r="I69" s="55">
        <f t="shared" si="6"/>
        <v>0</v>
      </c>
    </row>
    <row r="70" spans="1:9" ht="14.5" x14ac:dyDescent="0.35">
      <c r="A70" t="str">
        <f>UPPER('OTPP Data'!G74)</f>
        <v>ITOCHU CORP</v>
      </c>
      <c r="B70" s="59">
        <v>0</v>
      </c>
      <c r="C70" s="43">
        <f>VLOOKUP(A70,'Consol data'!$A$1:$J$157,9,FALSE)*10^6</f>
        <v>75878056061.905014</v>
      </c>
      <c r="D70" s="45">
        <f>VLOOKUP(A70,'Consol data'!$A$1:$J$157,10,FALSE)</f>
        <v>31.631152</v>
      </c>
      <c r="E70" s="48">
        <f>VLOOKUP(A70,'Consol data'!A70:F225,5,TRUE)*10^3</f>
        <v>2263692.0000000005</v>
      </c>
      <c r="F70" s="48">
        <f>VLOOKUP(A70,'Consol data'!A70:F225,4,TRUE)*10^3</f>
        <v>4731172.0000000009</v>
      </c>
      <c r="G70" s="49">
        <f t="shared" ref="G70:G130" si="7">(B70*D70)/C70</f>
        <v>0</v>
      </c>
      <c r="H70" s="54">
        <f t="shared" si="5"/>
        <v>0</v>
      </c>
      <c r="I70" s="55">
        <f t="shared" si="6"/>
        <v>0</v>
      </c>
    </row>
    <row r="71" spans="1:9" ht="14.5" x14ac:dyDescent="0.35">
      <c r="A71" t="str">
        <f>UPPER('OTPP Data'!G75)</f>
        <v>JP MORGAN INVESTMENT MANAGEMENT INC</v>
      </c>
      <c r="B71" s="59">
        <v>0</v>
      </c>
      <c r="C71" s="43">
        <f>VLOOKUP(A71,'Consol data'!$A$1:$J$157,9,FALSE)*10^6</f>
        <v>0</v>
      </c>
      <c r="D71" s="45">
        <f>VLOOKUP(A71,'Consol data'!$A$1:$J$157,10,FALSE)</f>
        <v>0</v>
      </c>
      <c r="E71" s="48">
        <f>VLOOKUP(A71,'Consol data'!A71:F226,5,TRUE)*10^3</f>
        <v>0</v>
      </c>
      <c r="F71" s="48">
        <f>VLOOKUP(A71,'Consol data'!A71:F226,4,TRUE)*10^3</f>
        <v>0</v>
      </c>
      <c r="G71" s="49"/>
      <c r="H71" s="54">
        <f t="shared" si="5"/>
        <v>0</v>
      </c>
      <c r="I71" s="55">
        <f t="shared" si="6"/>
        <v>0</v>
      </c>
    </row>
    <row r="72" spans="1:9" ht="14.5" x14ac:dyDescent="0.35">
      <c r="A72" t="str">
        <f>UPPER('OTPP Data'!G76)</f>
        <v>KEYERA CORP</v>
      </c>
      <c r="B72" s="59">
        <v>0</v>
      </c>
      <c r="C72" s="43">
        <f>VLOOKUP(A72,'Consol data'!$A$1:$J$157,9,FALSE)*10^6</f>
        <v>7891236073.958601</v>
      </c>
      <c r="D72" s="45">
        <f>VLOOKUP(A72,'Consol data'!$A$1:$J$157,10,FALSE)</f>
        <v>21.854049580000002</v>
      </c>
      <c r="E72" s="48">
        <f>VLOOKUP(A72,'Consol data'!A72:F227,5,TRUE)*10^3</f>
        <v>1733232</v>
      </c>
      <c r="F72" s="48">
        <f>VLOOKUP(A72,'Consol data'!A72:F227,4,TRUE)*10^3</f>
        <v>1735962</v>
      </c>
      <c r="G72" s="49">
        <f t="shared" si="7"/>
        <v>0</v>
      </c>
      <c r="H72" s="54">
        <f t="shared" si="5"/>
        <v>0</v>
      </c>
      <c r="I72" s="55">
        <f t="shared" si="6"/>
        <v>0</v>
      </c>
    </row>
    <row r="73" spans="1:9" ht="14.5" x14ac:dyDescent="0.35">
      <c r="A73" t="str">
        <f>UPPER('OTPP Data'!G77)</f>
        <v>KINDER MORGAN INC DEL</v>
      </c>
      <c r="B73" s="59">
        <v>0</v>
      </c>
      <c r="C73" s="43">
        <f>VLOOKUP(A73,'Consol data'!$A$1:$J$157,9,FALSE)*10^6</f>
        <v>73340083800</v>
      </c>
      <c r="D73" s="45">
        <f>VLOOKUP(A73,'Consol data'!$A$1:$J$157,10,FALSE)</f>
        <v>18.079999999999998</v>
      </c>
      <c r="E73" s="48">
        <f>VLOOKUP(A73,'Consol data'!A73:F228,5,TRUE)*10^3</f>
        <v>18000000</v>
      </c>
      <c r="F73" s="48">
        <f>VLOOKUP(A73,'Consol data'!A73:F228,4,TRUE)*10^3</f>
        <v>18000000</v>
      </c>
      <c r="G73" s="49">
        <f t="shared" si="7"/>
        <v>0</v>
      </c>
      <c r="H73" s="54">
        <f t="shared" si="5"/>
        <v>0</v>
      </c>
      <c r="I73" s="55">
        <f t="shared" si="6"/>
        <v>0</v>
      </c>
    </row>
    <row r="74" spans="1:9" ht="14.5" x14ac:dyDescent="0.35">
      <c r="A74" t="str">
        <f>UPPER('OTPP Data'!G78)</f>
        <v>KOREA NATIONAL OIL CORP</v>
      </c>
      <c r="B74" s="59">
        <v>0</v>
      </c>
      <c r="C74" s="43">
        <f>VLOOKUP(A74,'Consol data'!$A$1:$J$157,9,FALSE)*10^6</f>
        <v>0</v>
      </c>
      <c r="D74" s="45">
        <f>VLOOKUP(A74,'Consol data'!$A$1:$J$157,10,FALSE)</f>
        <v>0</v>
      </c>
      <c r="E74" s="48">
        <f>VLOOKUP(A74,'Consol data'!A74:F229,5,TRUE)*10^3</f>
        <v>0</v>
      </c>
      <c r="F74" s="48">
        <f>VLOOKUP(A74,'Consol data'!A74:F229,4,TRUE)*10^3</f>
        <v>0</v>
      </c>
      <c r="G74" s="49"/>
      <c r="H74" s="54">
        <f t="shared" si="5"/>
        <v>0</v>
      </c>
      <c r="I74" s="55">
        <f t="shared" si="6"/>
        <v>0</v>
      </c>
    </row>
    <row r="75" spans="1:9" ht="14.5" x14ac:dyDescent="0.35">
      <c r="A75" t="str">
        <f>UPPER('OTPP Data'!G79)</f>
        <v>LEGACY RESERVES INC</v>
      </c>
      <c r="B75" s="59">
        <v>0</v>
      </c>
      <c r="C75" s="43">
        <f>VLOOKUP(A75,'Consol data'!$A$1:$J$157,9,FALSE)*10^6</f>
        <v>0</v>
      </c>
      <c r="D75" s="45">
        <f>VLOOKUP(A75,'Consol data'!$A$1:$J$157,10,FALSE)</f>
        <v>0</v>
      </c>
      <c r="E75" s="48">
        <f>VLOOKUP(A75,'Consol data'!A75:F230,5,TRUE)*10^3</f>
        <v>0</v>
      </c>
      <c r="F75" s="48">
        <f>VLOOKUP(A75,'Consol data'!A75:F230,4,TRUE)*10^3</f>
        <v>0</v>
      </c>
      <c r="G75" s="49"/>
      <c r="H75" s="54">
        <f t="shared" si="5"/>
        <v>0</v>
      </c>
      <c r="I75" s="55">
        <f t="shared" si="6"/>
        <v>0</v>
      </c>
    </row>
    <row r="76" spans="1:9" ht="14.5" x14ac:dyDescent="0.35">
      <c r="A76" t="str">
        <f>UPPER('OTPP Data'!G80)</f>
        <v>MARATHON OIL CORP</v>
      </c>
      <c r="B76" s="59" t="str">
        <f>'OTPP Data'!H80</f>
        <v>43,606</v>
      </c>
      <c r="C76" s="43">
        <f>VLOOKUP(A76,'Consol data'!$A$1:$J$157,9,FALSE)*10^6</f>
        <v>22880310000</v>
      </c>
      <c r="D76" s="45">
        <f>VLOOKUP(A76,'Consol data'!$A$1:$J$157,10,FALSE)</f>
        <v>27.07</v>
      </c>
      <c r="E76" s="48">
        <f>VLOOKUP(A76,'Consol data'!A76:F231,5,TRUE)*10^3</f>
        <v>3360000</v>
      </c>
      <c r="F76" s="48">
        <f>VLOOKUP(A76,'Consol data'!A76:F231,4,TRUE)*10^3</f>
        <v>45410000</v>
      </c>
      <c r="G76" s="49">
        <f t="shared" si="7"/>
        <v>5.1590840333894076E-5</v>
      </c>
      <c r="H76" s="54">
        <f t="shared" si="5"/>
        <v>173.34522352188409</v>
      </c>
      <c r="I76" s="55">
        <f t="shared" si="6"/>
        <v>2342.7400595621298</v>
      </c>
    </row>
    <row r="77" spans="1:9" ht="14.5" x14ac:dyDescent="0.35">
      <c r="A77" t="str">
        <f>UPPER('OTPP Data'!G81)</f>
        <v>MARATHON PETE CORP</v>
      </c>
      <c r="B77" s="59" t="str">
        <f>'OTPP Data'!H81</f>
        <v>31,057</v>
      </c>
      <c r="C77" s="43">
        <f>VLOOKUP(A77,'Consol data'!$A$1:$J$157,9,FALSE)*10^6</f>
        <v>76352060000</v>
      </c>
      <c r="D77" s="45">
        <f>VLOOKUP(A77,'Consol data'!$A$1:$J$157,10,FALSE)</f>
        <v>116.39</v>
      </c>
      <c r="E77" s="48">
        <f>VLOOKUP(A77,'Consol data'!A77:F232,5,TRUE)*10^3</f>
        <v>40400000</v>
      </c>
      <c r="F77" s="48">
        <f>VLOOKUP(A77,'Consol data'!A77:F232,4,TRUE)*10^3</f>
        <v>506400000</v>
      </c>
      <c r="G77" s="49">
        <f t="shared" si="7"/>
        <v>4.7342851391304966E-5</v>
      </c>
      <c r="H77" s="54">
        <f t="shared" si="5"/>
        <v>1912.6511962087206</v>
      </c>
      <c r="I77" s="55">
        <f t="shared" si="6"/>
        <v>23974.419944556834</v>
      </c>
    </row>
    <row r="78" spans="1:9" ht="14.5" x14ac:dyDescent="0.35">
      <c r="A78" t="str">
        <f>UPPER('OTPP Data'!G82)</f>
        <v>MEG ENERGY CORP</v>
      </c>
      <c r="B78" s="59">
        <v>0</v>
      </c>
      <c r="C78" s="43">
        <f>VLOOKUP(A78,'Consol data'!$A$1:$J$157,9,FALSE)*10^6</f>
        <v>5258470523.0178003</v>
      </c>
      <c r="D78" s="45">
        <f>VLOOKUP(A78,'Consol data'!$A$1:$J$157,10,FALSE)</f>
        <v>13.921893700000002</v>
      </c>
      <c r="E78" s="48">
        <f>VLOOKUP(A78,'Consol data'!A78:F233,5,TRUE)*10^3</f>
        <v>2368462.9999999995</v>
      </c>
      <c r="F78" s="48">
        <f>VLOOKUP(A78,'Consol data'!A78:F233,4,TRUE)*10^3</f>
        <v>2384502.9999999995</v>
      </c>
      <c r="G78" s="49">
        <f t="shared" si="7"/>
        <v>0</v>
      </c>
      <c r="H78" s="54">
        <f t="shared" si="5"/>
        <v>0</v>
      </c>
      <c r="I78" s="55">
        <f t="shared" si="6"/>
        <v>0</v>
      </c>
    </row>
    <row r="79" spans="1:9" ht="14.5" x14ac:dyDescent="0.35">
      <c r="A79" t="str">
        <f>UPPER('OTPP Data'!G83)</f>
        <v>NEW BCP RAPTOR HOLDCO LLC</v>
      </c>
      <c r="B79" s="59">
        <v>0</v>
      </c>
      <c r="C79" s="43">
        <f>VLOOKUP(A79,'Consol data'!$A$1:$J$157,9,FALSE)*10^6</f>
        <v>0</v>
      </c>
      <c r="D79" s="45">
        <f>VLOOKUP(A79,'Consol data'!$A$1:$J$157,10,FALSE)</f>
        <v>0</v>
      </c>
      <c r="E79" s="48">
        <f>VLOOKUP(A79,'Consol data'!A79:F234,5,TRUE)*10^3</f>
        <v>0</v>
      </c>
      <c r="F79" s="48">
        <f>VLOOKUP(A79,'Consol data'!A79:F234,4,TRUE)*10^3</f>
        <v>0</v>
      </c>
      <c r="G79" s="49"/>
      <c r="H79" s="54">
        <f t="shared" si="5"/>
        <v>0</v>
      </c>
      <c r="I79" s="55">
        <f t="shared" si="6"/>
        <v>0</v>
      </c>
    </row>
    <row r="80" spans="1:9" ht="14.5" x14ac:dyDescent="0.35">
      <c r="A80" t="str">
        <f>UPPER('OTPP Data'!G84)</f>
        <v>NGL SUPPLY CO LTD</v>
      </c>
      <c r="B80" s="59">
        <v>0</v>
      </c>
      <c r="C80" s="43">
        <f>VLOOKUP(A80,'Consol data'!$A$1:$J$157,9,FALSE)*10^6</f>
        <v>0</v>
      </c>
      <c r="D80" s="45">
        <f>VLOOKUP(A80,'Consol data'!$A$1:$J$157,10,FALSE)</f>
        <v>0</v>
      </c>
      <c r="E80" s="48">
        <f>VLOOKUP(A80,'Consol data'!A80:F235,5,TRUE)*10^3</f>
        <v>0</v>
      </c>
      <c r="F80" s="48">
        <f>VLOOKUP(A80,'Consol data'!A80:F235,4,TRUE)*10^3</f>
        <v>0</v>
      </c>
      <c r="G80" s="49"/>
      <c r="H80" s="54">
        <f t="shared" si="5"/>
        <v>0</v>
      </c>
      <c r="I80" s="55">
        <f t="shared" si="6"/>
        <v>0</v>
      </c>
    </row>
    <row r="81" spans="1:9" ht="14.5" x14ac:dyDescent="0.35">
      <c r="A81" t="str">
        <f>UPPER('OTPP Data'!G85)</f>
        <v>NORTH WEST REDWATER PARTNERS</v>
      </c>
      <c r="B81" s="59">
        <v>0</v>
      </c>
      <c r="C81" s="43">
        <f>VLOOKUP(A81,'Consol data'!$A$1:$J$157,9,FALSE)*10^6</f>
        <v>0</v>
      </c>
      <c r="D81" s="45">
        <f>VLOOKUP(A81,'Consol data'!$A$1:$J$157,10,FALSE)</f>
        <v>0</v>
      </c>
      <c r="E81" s="48">
        <f>VLOOKUP(A81,'Consol data'!A81:F236,5,TRUE)*10^3</f>
        <v>0</v>
      </c>
      <c r="F81" s="48">
        <f>VLOOKUP(A81,'Consol data'!A81:F236,4,TRUE)*10^3</f>
        <v>0</v>
      </c>
      <c r="G81" s="49"/>
      <c r="H81" s="54">
        <f t="shared" si="5"/>
        <v>0</v>
      </c>
      <c r="I81" s="55">
        <f t="shared" si="6"/>
        <v>0</v>
      </c>
    </row>
    <row r="82" spans="1:9" ht="14.5" x14ac:dyDescent="0.35">
      <c r="A82" t="str">
        <f>UPPER('OTPP Data'!G86)</f>
        <v>NRG ENERGY INC</v>
      </c>
      <c r="B82" s="59" t="str">
        <f>'OTPP Data'!H86</f>
        <v>136,728</v>
      </c>
      <c r="C82" s="43">
        <f>VLOOKUP(A82,'Consol data'!$A$1:$J$157,9,FALSE)*10^6</f>
        <v>15176632000</v>
      </c>
      <c r="D82" s="45">
        <f>VLOOKUP(A82,'Consol data'!$A$1:$J$157,10,FALSE)</f>
        <v>31.82</v>
      </c>
      <c r="E82" s="48">
        <f>VLOOKUP(A82,'Consol data'!A82:F237,5,TRUE)*10^3</f>
        <v>37559433</v>
      </c>
      <c r="F82" s="48">
        <f>VLOOKUP(A82,'Consol data'!A82:F237,4,TRUE)*10^3</f>
        <v>37561865</v>
      </c>
      <c r="G82" s="49">
        <f t="shared" si="7"/>
        <v>2.8666999107575383E-4</v>
      </c>
      <c r="H82" s="54">
        <f t="shared" si="5"/>
        <v>10767.162322920374</v>
      </c>
      <c r="I82" s="55">
        <f t="shared" si="6"/>
        <v>10767.85950433867</v>
      </c>
    </row>
    <row r="83" spans="1:9" ht="14.5" x14ac:dyDescent="0.35">
      <c r="A83" t="str">
        <f>UPPER('OTPP Data'!G87)</f>
        <v>NUVISTA ENERGY LTD</v>
      </c>
      <c r="B83" s="59">
        <v>0</v>
      </c>
      <c r="C83" s="43">
        <f>VLOOKUP(A83,'Consol data'!$A$1:$J$157,9,FALSE)*10^6</f>
        <v>2236125334.0690002</v>
      </c>
      <c r="D83" s="45">
        <f>VLOOKUP(A83,'Consol data'!$A$1:$J$157,10,FALSE)</f>
        <v>9.2172537600000002</v>
      </c>
      <c r="E83" s="48">
        <f>VLOOKUP(A83,'Consol data'!A83:F238,5,TRUE)*10^3</f>
        <v>384381</v>
      </c>
      <c r="F83" s="48">
        <f>VLOOKUP(A83,'Consol data'!A83:F238,4,TRUE)*10^3</f>
        <v>755312</v>
      </c>
      <c r="G83" s="49">
        <f t="shared" si="7"/>
        <v>0</v>
      </c>
      <c r="H83" s="54">
        <f t="shared" si="5"/>
        <v>0</v>
      </c>
      <c r="I83" s="55">
        <f t="shared" si="6"/>
        <v>0</v>
      </c>
    </row>
    <row r="84" spans="1:9" ht="14.5" x14ac:dyDescent="0.35">
      <c r="A84" t="str">
        <f>UPPER('OTPP Data'!G88)</f>
        <v>OBSIDIAN ENERGY LTD</v>
      </c>
      <c r="B84" s="59">
        <v>0</v>
      </c>
      <c r="C84" s="43">
        <f>VLOOKUP(A84,'Consol data'!$A$1:$J$157,9,FALSE)*10^6</f>
        <v>717018885.02200007</v>
      </c>
      <c r="D84" s="45">
        <f>VLOOKUP(A84,'Consol data'!$A$1:$J$157,10,FALSE)</f>
        <v>6.6322867600000004</v>
      </c>
      <c r="E84" s="48">
        <f>VLOOKUP(A84,'Consol data'!A84:F239,5,TRUE)*10^3</f>
        <v>395426.00000000006</v>
      </c>
      <c r="F84" s="48">
        <f>VLOOKUP(A84,'Consol data'!A84:F239,4,TRUE)*10^3</f>
        <v>395426.00000000006</v>
      </c>
      <c r="G84" s="49">
        <f t="shared" si="7"/>
        <v>0</v>
      </c>
      <c r="H84" s="54">
        <f t="shared" si="5"/>
        <v>0</v>
      </c>
      <c r="I84" s="55">
        <f t="shared" si="6"/>
        <v>0</v>
      </c>
    </row>
    <row r="85" spans="1:9" ht="14.5" x14ac:dyDescent="0.35">
      <c r="A85" t="str">
        <f>UPPER('OTPP Data'!G89)</f>
        <v>OCCIDENTAL PETE CORP</v>
      </c>
      <c r="B85" s="59">
        <v>0</v>
      </c>
      <c r="C85" s="43">
        <f>VLOOKUP(A85,'Consol data'!$A$1:$J$157,9,FALSE)*10^6</f>
        <v>86606114900</v>
      </c>
      <c r="D85" s="45">
        <f>VLOOKUP(A85,'Consol data'!$A$1:$J$157,10,FALSE)</f>
        <v>62.99</v>
      </c>
      <c r="E85" s="48">
        <f>VLOOKUP(A85,'Consol data'!A85:F240,5,TRUE)*10^3</f>
        <v>22500000</v>
      </c>
      <c r="F85" s="48">
        <f>VLOOKUP(A85,'Consol data'!A85:F240,4,TRUE)*10^3</f>
        <v>239500000</v>
      </c>
      <c r="G85" s="49">
        <f t="shared" si="7"/>
        <v>0</v>
      </c>
      <c r="H85" s="54">
        <f t="shared" si="5"/>
        <v>0</v>
      </c>
      <c r="I85" s="55">
        <f t="shared" si="6"/>
        <v>0</v>
      </c>
    </row>
    <row r="86" spans="1:9" ht="14.5" x14ac:dyDescent="0.35">
      <c r="A86" t="str">
        <f>UPPER('OTPP Data'!G90)</f>
        <v>OGE ENERGY CORP</v>
      </c>
      <c r="B86" s="59" t="str">
        <f>'OTPP Data'!H90</f>
        <v>44,595</v>
      </c>
      <c r="C86" s="43">
        <f>VLOOKUP(A86,'Consol data'!$A$1:$J$157,9,FALSE)*10^6</f>
        <v>12413210000</v>
      </c>
      <c r="D86" s="45">
        <f>VLOOKUP(A86,'Consol data'!$A$1:$J$157,10,FALSE)</f>
        <v>39.549999999999997</v>
      </c>
      <c r="E86" s="48">
        <f>VLOOKUP(A86,'Consol data'!A86:F241,5,TRUE)*10^3</f>
        <v>10125700</v>
      </c>
      <c r="F86" s="48">
        <f>VLOOKUP(A86,'Consol data'!A86:F241,4,TRUE)*10^3</f>
        <v>18749700</v>
      </c>
      <c r="G86" s="49">
        <f t="shared" si="7"/>
        <v>1.4208510530314074E-4</v>
      </c>
      <c r="H86" s="54">
        <f t="shared" si="5"/>
        <v>1438.7111507680122</v>
      </c>
      <c r="I86" s="55">
        <f t="shared" si="6"/>
        <v>2664.0530989022977</v>
      </c>
    </row>
    <row r="87" spans="1:9" ht="14.5" x14ac:dyDescent="0.35">
      <c r="A87" t="str">
        <f>UPPER('OTPP Data'!G91)</f>
        <v>ONEOK INC NEW</v>
      </c>
      <c r="B87" s="59" t="str">
        <f>'OTPP Data'!H91</f>
        <v>29,873</v>
      </c>
      <c r="C87" s="43">
        <f>VLOOKUP(A87,'Consol data'!$A$1:$J$157,9,FALSE)*10^6</f>
        <v>42881524600</v>
      </c>
      <c r="D87" s="45">
        <f>VLOOKUP(A87,'Consol data'!$A$1:$J$157,10,FALSE)</f>
        <v>65.7</v>
      </c>
      <c r="E87" s="48">
        <f>VLOOKUP(A87,'Consol data'!A87:F242,5,TRUE)*10^3</f>
        <v>6600000</v>
      </c>
      <c r="F87" s="48">
        <f>VLOOKUP(A87,'Consol data'!A87:F242,4,TRUE)*10^3</f>
        <v>70900000</v>
      </c>
      <c r="G87" s="49">
        <f t="shared" si="7"/>
        <v>4.5769270526356242E-5</v>
      </c>
      <c r="H87" s="54">
        <f t="shared" si="5"/>
        <v>302.0771854739512</v>
      </c>
      <c r="I87" s="55">
        <f t="shared" si="6"/>
        <v>3245.0412803186578</v>
      </c>
    </row>
    <row r="88" spans="1:9" ht="14.5" x14ac:dyDescent="0.35">
      <c r="A88" t="str">
        <f>UPPER('OTPP Data'!G92)</f>
        <v>OVINTIV INC</v>
      </c>
      <c r="B88" s="59">
        <v>0</v>
      </c>
      <c r="C88" s="43">
        <f>VLOOKUP(A88,'Consol data'!$A$1:$J$157,9,FALSE)*10^6</f>
        <v>16947447000</v>
      </c>
      <c r="D88" s="45">
        <f>VLOOKUP(A88,'Consol data'!$A$1:$J$157,10,FALSE)</f>
        <v>50.71</v>
      </c>
      <c r="E88" s="48">
        <f>VLOOKUP(A88,'Consol data'!A88:F243,5,TRUE)*10^3</f>
        <v>3738714.0000000005</v>
      </c>
      <c r="F88" s="48">
        <f>VLOOKUP(A88,'Consol data'!A88:F243,4,TRUE)*10^3</f>
        <v>3738714.0000000005</v>
      </c>
      <c r="G88" s="49">
        <f t="shared" si="7"/>
        <v>0</v>
      </c>
      <c r="H88" s="54">
        <f t="shared" si="5"/>
        <v>0</v>
      </c>
      <c r="I88" s="55">
        <f t="shared" si="6"/>
        <v>0</v>
      </c>
    </row>
    <row r="89" spans="1:9" ht="14.5" x14ac:dyDescent="0.35">
      <c r="A89" t="str">
        <f>UPPER('OTPP Data'!G93)</f>
        <v>PG&amp;E CORP</v>
      </c>
      <c r="B89" s="59">
        <v>0</v>
      </c>
      <c r="C89" s="43">
        <f>VLOOKUP(A89,'Consol data'!$A$1:$J$157,9,FALSE)*10^6</f>
        <v>85165383300</v>
      </c>
      <c r="D89" s="45">
        <f>VLOOKUP(A89,'Consol data'!$A$1:$J$157,10,FALSE)</f>
        <v>16.260000000000002</v>
      </c>
      <c r="E89" s="48">
        <f>VLOOKUP(A89,'Consol data'!A89:F244,5,TRUE)*10^3</f>
        <v>713781</v>
      </c>
      <c r="F89" s="48">
        <f>VLOOKUP(A89,'Consol data'!A89:F244,4,TRUE)*10^3</f>
        <v>713781</v>
      </c>
      <c r="G89" s="49">
        <f t="shared" si="7"/>
        <v>0</v>
      </c>
      <c r="H89" s="54">
        <f t="shared" si="5"/>
        <v>0</v>
      </c>
      <c r="I89" s="55">
        <f t="shared" si="6"/>
        <v>0</v>
      </c>
    </row>
    <row r="90" spans="1:9" ht="14.5" x14ac:dyDescent="0.35">
      <c r="A90" t="str">
        <f>UPPER('OTPP Data'!G94)</f>
        <v>PAMPA ENERGIA SA-SPON ADR</v>
      </c>
      <c r="B90" s="59">
        <v>0</v>
      </c>
      <c r="C90" s="43">
        <f>VLOOKUP(A90,'Consol data'!$A$1:$J$157,9,FALSE)*10^6</f>
        <v>762848269900</v>
      </c>
      <c r="D90" s="45">
        <f>VLOOKUP(A90,'Consol data'!$A$1:$J$157,10,FALSE)</f>
        <v>31.94</v>
      </c>
      <c r="E90" s="48">
        <f>VLOOKUP(A90,'Consol data'!A90:F245,5,TRUE)*10^3</f>
        <v>3738714.0000000005</v>
      </c>
      <c r="F90" s="48">
        <f>VLOOKUP(A90,'Consol data'!A90:F245,4,TRUE)*10^3</f>
        <v>3738714.0000000005</v>
      </c>
      <c r="G90" s="49">
        <f t="shared" si="7"/>
        <v>0</v>
      </c>
      <c r="H90" s="54">
        <f t="shared" si="5"/>
        <v>0</v>
      </c>
      <c r="I90" s="55">
        <f t="shared" si="6"/>
        <v>0</v>
      </c>
    </row>
    <row r="91" spans="1:9" ht="14.5" x14ac:dyDescent="0.35">
      <c r="A91" t="str">
        <f>UPPER('OTPP Data'!G95)</f>
        <v>PARAMOUNT RESOURCES LTD -A</v>
      </c>
      <c r="B91" s="59">
        <v>0</v>
      </c>
      <c r="C91" s="43">
        <f>VLOOKUP(A91,'Consol data'!$A$1:$J$157,9,FALSE)*10^6</f>
        <v>3132817520.3599997</v>
      </c>
      <c r="D91" s="45">
        <f>VLOOKUP(A91,'Consol data'!$A$1:$J$157,10,FALSE)</f>
        <v>21.152415680000001</v>
      </c>
      <c r="E91" s="48">
        <f>VLOOKUP(A91,'Consol data'!A91:F246,5,TRUE)*10^3</f>
        <v>560451</v>
      </c>
      <c r="F91" s="48">
        <f>VLOOKUP(A91,'Consol data'!A91:F246,4,TRUE)*10^3</f>
        <v>560451</v>
      </c>
      <c r="G91" s="49">
        <f t="shared" si="7"/>
        <v>0</v>
      </c>
      <c r="H91" s="54">
        <f t="shared" si="5"/>
        <v>0</v>
      </c>
      <c r="I91" s="55">
        <f t="shared" si="6"/>
        <v>0</v>
      </c>
    </row>
    <row r="92" spans="1:9" ht="14.5" x14ac:dyDescent="0.35">
      <c r="A92" t="str">
        <f>UPPER('OTPP Data'!G96)</f>
        <v>PARKLAND CORP</v>
      </c>
      <c r="B92" s="59">
        <v>0</v>
      </c>
      <c r="C92" s="43">
        <f>VLOOKUP(A92,'Consol data'!$A$1:$J$157,9,FALSE)*10^6</f>
        <v>8516333237.0358</v>
      </c>
      <c r="D92" s="45">
        <f>VLOOKUP(A92,'Consol data'!$A$1:$J$157,10,FALSE)</f>
        <v>21.942677020000001</v>
      </c>
      <c r="E92" s="48">
        <f>VLOOKUP(A92,'Consol data'!A92:F247,5,TRUE)*10^3</f>
        <v>3738714.0000000005</v>
      </c>
      <c r="F92" s="48">
        <f>VLOOKUP(A92,'Consol data'!A92:F247,4,TRUE)*10^3</f>
        <v>3738714.0000000005</v>
      </c>
      <c r="G92" s="49">
        <f t="shared" si="7"/>
        <v>0</v>
      </c>
      <c r="H92" s="54">
        <f t="shared" si="5"/>
        <v>0</v>
      </c>
      <c r="I92" s="55">
        <f t="shared" si="6"/>
        <v>0</v>
      </c>
    </row>
    <row r="93" spans="1:9" ht="14.5" x14ac:dyDescent="0.35">
      <c r="A93" t="str">
        <f>UPPER('OTPP Data'!G97)</f>
        <v>PEMBINA GAS INFRASTRUCTURE I</v>
      </c>
      <c r="B93" s="59">
        <v>0</v>
      </c>
      <c r="C93" s="43">
        <f>VLOOKUP(A93,'Consol data'!$A$1:$J$157,9,FALSE)*10^6</f>
        <v>0</v>
      </c>
      <c r="D93" s="45">
        <f>VLOOKUP(A93,'Consol data'!$A$1:$J$157,10,FALSE)</f>
        <v>0</v>
      </c>
      <c r="E93" s="48">
        <f>VLOOKUP(A93,'Consol data'!A93:F248,5,TRUE)*10^3</f>
        <v>0</v>
      </c>
      <c r="F93" s="48">
        <f>VLOOKUP(A93,'Consol data'!A93:F248,4,TRUE)*10^3</f>
        <v>0</v>
      </c>
      <c r="G93" s="49"/>
      <c r="H93" s="54">
        <f t="shared" si="5"/>
        <v>0</v>
      </c>
      <c r="I93" s="55">
        <f t="shared" si="6"/>
        <v>0</v>
      </c>
    </row>
    <row r="94" spans="1:9" ht="14.5" x14ac:dyDescent="0.35">
      <c r="A94" t="str">
        <f>UPPER('OTPP Data'!G98)</f>
        <v>PEMBINA PIPELINE CORP</v>
      </c>
      <c r="B94" s="59">
        <v>0</v>
      </c>
      <c r="C94" s="43">
        <f>VLOOKUP(A94,'Consol data'!$A$1:$J$157,9,FALSE)*10^6</f>
        <v>28162846184</v>
      </c>
      <c r="D94" s="45">
        <f>VLOOKUP(A94,'Consol data'!$A$1:$J$157,10,FALSE)</f>
        <v>33.944309520000004</v>
      </c>
      <c r="E94" s="48">
        <f>VLOOKUP(A94,'Consol data'!A94:F249,5,TRUE)*10^3</f>
        <v>4139710</v>
      </c>
      <c r="F94" s="48">
        <f>VLOOKUP(A94,'Consol data'!A94:F249,4,TRUE)*10^3</f>
        <v>5873170</v>
      </c>
      <c r="G94" s="49">
        <f t="shared" si="7"/>
        <v>0</v>
      </c>
      <c r="H94" s="54">
        <f t="shared" si="5"/>
        <v>0</v>
      </c>
      <c r="I94" s="55">
        <f t="shared" si="6"/>
        <v>0</v>
      </c>
    </row>
    <row r="95" spans="1:9" ht="14.5" x14ac:dyDescent="0.35">
      <c r="A95" t="str">
        <f>UPPER('OTPP Data'!G99)</f>
        <v>PETROBRAS - PETROLEO BRAS-PR</v>
      </c>
      <c r="B95" s="59">
        <v>0</v>
      </c>
      <c r="C95" s="43">
        <f>VLOOKUP(A95,'Consol data'!$A$1:$J$157,9,FALSE)*10^6</f>
        <v>101761754548.1705</v>
      </c>
      <c r="D95" s="45">
        <f>VLOOKUP(A95,'Consol data'!$A$1:$J$157,10,FALSE)</f>
        <v>4.6365024999999997</v>
      </c>
      <c r="E95" s="48">
        <f>VLOOKUP(A95,'Consol data'!A95:F250,5,TRUE)*10^3</f>
        <v>47902354.999999985</v>
      </c>
      <c r="F95" s="48">
        <f>VLOOKUP(A95,'Consol data'!A95:F250,4,TRUE)*10^3</f>
        <v>491186355</v>
      </c>
      <c r="G95" s="49">
        <f t="shared" si="7"/>
        <v>0</v>
      </c>
      <c r="H95" s="54">
        <f t="shared" si="5"/>
        <v>0</v>
      </c>
      <c r="I95" s="55">
        <f t="shared" si="6"/>
        <v>0</v>
      </c>
    </row>
    <row r="96" spans="1:9" ht="14.5" x14ac:dyDescent="0.35">
      <c r="A96" t="str">
        <f>UPPER('OTPP Data'!G100)</f>
        <v>PEYTO EXPLORATION &amp; DEV CORP</v>
      </c>
      <c r="B96" s="59">
        <v>0</v>
      </c>
      <c r="C96" s="43">
        <f>VLOOKUP(A96,'Consol data'!$A$1:$J$157,9,FALSE)*10^6</f>
        <v>2406710112.9346004</v>
      </c>
      <c r="D96" s="45">
        <f>VLOOKUP(A96,'Consol data'!$A$1:$J$157,10,FALSE)</f>
        <v>10.24385494</v>
      </c>
      <c r="E96" s="48">
        <f>VLOOKUP(A96,'Consol data'!A96:F251,5,TRUE)*10^3</f>
        <v>713781</v>
      </c>
      <c r="F96" s="48">
        <f>VLOOKUP(A96,'Consol data'!A96:F251,4,TRUE)*10^3</f>
        <v>713781</v>
      </c>
      <c r="G96" s="49">
        <f t="shared" si="7"/>
        <v>0</v>
      </c>
      <c r="H96" s="54">
        <f t="shared" si="5"/>
        <v>0</v>
      </c>
      <c r="I96" s="55">
        <f t="shared" si="6"/>
        <v>0</v>
      </c>
    </row>
    <row r="97" spans="1:9" ht="14.5" x14ac:dyDescent="0.35">
      <c r="A97" t="str">
        <f>UPPER('OTPP Data'!G101)</f>
        <v>PHILLIPS 66</v>
      </c>
      <c r="B97" s="59">
        <v>0</v>
      </c>
      <c r="C97" s="43">
        <f>VLOOKUP(A97,'Consol data'!$A$1:$J$157,9,FALSE)*10^6</f>
        <v>65181041200</v>
      </c>
      <c r="D97" s="45">
        <f>VLOOKUP(A97,'Consol data'!$A$1:$J$157,10,FALSE)</f>
        <v>104.08</v>
      </c>
      <c r="E97" s="48">
        <f>VLOOKUP(A97,'Consol data'!A97:F252,5,TRUE)*10^3</f>
        <v>31200000</v>
      </c>
      <c r="F97" s="48">
        <f>VLOOKUP(A97,'Consol data'!A97:F252,4,TRUE)*10^3</f>
        <v>385200000</v>
      </c>
      <c r="G97" s="49">
        <f t="shared" si="7"/>
        <v>0</v>
      </c>
      <c r="H97" s="54">
        <f t="shared" si="5"/>
        <v>0</v>
      </c>
      <c r="I97" s="55">
        <f t="shared" si="6"/>
        <v>0</v>
      </c>
    </row>
    <row r="98" spans="1:9" ht="14.5" x14ac:dyDescent="0.35">
      <c r="A98" t="str">
        <f>UPPER('OTPP Data'!G102)</f>
        <v>PIONEER NAT RES CO</v>
      </c>
      <c r="B98" s="59" t="str">
        <f>'OTPP Data'!H102</f>
        <v>6,790</v>
      </c>
      <c r="C98" s="43">
        <f>VLOOKUP(A98,'Consol data'!$A$1:$J$157,9,FALSE)*10^6</f>
        <v>58662262000</v>
      </c>
      <c r="D98" s="45">
        <f>VLOOKUP(A98,'Consol data'!$A$1:$J$157,10,FALSE)</f>
        <v>228.39</v>
      </c>
      <c r="E98" s="48">
        <f>VLOOKUP(A98,'Consol data'!A98:F253,5,TRUE)*10^3</f>
        <v>3350144</v>
      </c>
      <c r="F98" s="48">
        <f>VLOOKUP(A98,'Consol data'!A98:F253,4,TRUE)*10^3</f>
        <v>165350144</v>
      </c>
      <c r="G98" s="49">
        <f t="shared" si="7"/>
        <v>2.6435531926811822E-5</v>
      </c>
      <c r="H98" s="54">
        <f t="shared" si="5"/>
        <v>88.562838671417069</v>
      </c>
      <c r="I98" s="55">
        <f t="shared" si="6"/>
        <v>4371.1190108149322</v>
      </c>
    </row>
    <row r="99" spans="1:9" ht="14.5" x14ac:dyDescent="0.35">
      <c r="A99" t="str">
        <f>UPPER('OTPP Data'!G103)</f>
        <v>PLAINS ALL AMER PIPELINE LP</v>
      </c>
      <c r="B99" s="59">
        <v>0</v>
      </c>
      <c r="C99" s="43">
        <f>VLOOKUP(A99,'Consol data'!$A$1:$J$157,9,FALSE)*10^6</f>
        <v>18928648900</v>
      </c>
      <c r="D99" s="45">
        <f>VLOOKUP(A99,'Consol data'!$A$1:$J$157,10,FALSE)</f>
        <v>11.76</v>
      </c>
      <c r="E99" s="48">
        <f>VLOOKUP(A99,'Consol data'!A99:F254,5,TRUE)*10^3</f>
        <v>1984000</v>
      </c>
      <c r="F99" s="48">
        <f>VLOOKUP(A99,'Consol data'!A99:F254,4,TRUE)*10^3</f>
        <v>1984000</v>
      </c>
      <c r="G99" s="49">
        <f t="shared" si="7"/>
        <v>0</v>
      </c>
      <c r="H99" s="54">
        <f t="shared" si="5"/>
        <v>0</v>
      </c>
      <c r="I99" s="55">
        <f t="shared" si="6"/>
        <v>0</v>
      </c>
    </row>
    <row r="100" spans="1:9" ht="14.5" x14ac:dyDescent="0.35">
      <c r="A100" t="str">
        <f>UPPER('OTPP Data'!G104)</f>
        <v>PUBLIC SVC ENTERPRISE GRP IN</v>
      </c>
      <c r="B100" s="59">
        <v>0</v>
      </c>
      <c r="C100" s="43">
        <f>VLOOKUP(A100,'Consol data'!$A$1:$J$157,9,FALSE)*10^6</f>
        <v>50425190000</v>
      </c>
      <c r="D100" s="45">
        <f>VLOOKUP(A100,'Consol data'!$A$1:$J$157,10,FALSE)</f>
        <v>61.27</v>
      </c>
      <c r="E100" s="48">
        <f>VLOOKUP(A100,'Consol data'!A100:F255,5,TRUE)*10^3</f>
        <v>2868611</v>
      </c>
      <c r="F100" s="48">
        <f>VLOOKUP(A100,'Consol data'!A100:F255,4,TRUE)*10^3</f>
        <v>2868611</v>
      </c>
      <c r="G100" s="49">
        <f t="shared" si="7"/>
        <v>0</v>
      </c>
      <c r="H100" s="54">
        <f t="shared" si="5"/>
        <v>0</v>
      </c>
      <c r="I100" s="55">
        <f t="shared" si="6"/>
        <v>0</v>
      </c>
    </row>
    <row r="101" spans="1:9" ht="14.5" x14ac:dyDescent="0.35">
      <c r="A101" t="str">
        <f>UPPER('OTPP Data'!G105)</f>
        <v>RWE AG</v>
      </c>
      <c r="B101" s="59">
        <v>0</v>
      </c>
      <c r="C101" s="43">
        <f>VLOOKUP(A101,'Consol data'!$A$1:$J$157,9,FALSE)*10^6</f>
        <v>33269047737.4837</v>
      </c>
      <c r="D101" s="45">
        <f>VLOOKUP(A101,'Consol data'!$A$1:$J$157,10,FALSE)</f>
        <v>44.635677290000004</v>
      </c>
      <c r="E101" s="48">
        <f>VLOOKUP(A101,'Consol data'!A101:F256,5,TRUE)*10^3</f>
        <v>85500000</v>
      </c>
      <c r="F101" s="48">
        <f>VLOOKUP(A101,'Consol data'!A101:F256,4,TRUE)*10^3</f>
        <v>107600000</v>
      </c>
      <c r="G101" s="49">
        <f t="shared" si="7"/>
        <v>0</v>
      </c>
      <c r="H101" s="54">
        <f t="shared" si="5"/>
        <v>0</v>
      </c>
      <c r="I101" s="55">
        <f t="shared" si="6"/>
        <v>0</v>
      </c>
    </row>
    <row r="102" spans="1:9" ht="14.5" x14ac:dyDescent="0.35">
      <c r="A102" t="str">
        <f>UPPER('OTPP Data'!G106)</f>
        <v>SCHLUMBERGER LTD</v>
      </c>
      <c r="B102" s="59">
        <v>0</v>
      </c>
      <c r="C102" s="43">
        <f>VLOOKUP(A102,'Consol data'!$A$1:$J$157,9,FALSE)*10^6</f>
        <v>86248200000</v>
      </c>
      <c r="D102" s="45">
        <f>VLOOKUP(A102,'Consol data'!$A$1:$J$157,10,FALSE)</f>
        <v>53.46</v>
      </c>
      <c r="E102" s="48">
        <f>VLOOKUP(A102,'Consol data'!A102:F257,5,TRUE)*10^3</f>
        <v>1884000</v>
      </c>
      <c r="F102" s="48">
        <f>VLOOKUP(A102,'Consol data'!A102:F257,4,TRUE)*10^3</f>
        <v>36733000</v>
      </c>
      <c r="G102" s="49">
        <f t="shared" si="7"/>
        <v>0</v>
      </c>
      <c r="H102" s="54">
        <f t="shared" si="5"/>
        <v>0</v>
      </c>
      <c r="I102" s="55">
        <f t="shared" si="6"/>
        <v>0</v>
      </c>
    </row>
    <row r="103" spans="1:9" ht="14.5" x14ac:dyDescent="0.35">
      <c r="A103" t="str">
        <f>UPPER('OTPP Data'!G107)</f>
        <v>SECURE ENERGY SERVICES INC</v>
      </c>
      <c r="B103" s="59">
        <v>0</v>
      </c>
      <c r="C103" s="43">
        <f>VLOOKUP(A103,'Consol data'!$A$1:$J$157,9,FALSE)*10^6</f>
        <v>2358931281.5992002</v>
      </c>
      <c r="D103" s="45">
        <f>VLOOKUP(A103,'Consol data'!$A$1:$J$157,10,FALSE)</f>
        <v>5.1920908600000004</v>
      </c>
      <c r="E103" s="48">
        <f>VLOOKUP(A103,'Consol data'!A103:F258,5,TRUE)*10^3</f>
        <v>238196</v>
      </c>
      <c r="F103" s="48">
        <f>VLOOKUP(A103,'Consol data'!A103:F258,4,TRUE)*10^3</f>
        <v>238196</v>
      </c>
      <c r="G103" s="49">
        <f t="shared" si="7"/>
        <v>0</v>
      </c>
      <c r="H103" s="54">
        <f t="shared" si="5"/>
        <v>0</v>
      </c>
      <c r="I103" s="55">
        <f t="shared" si="6"/>
        <v>0</v>
      </c>
    </row>
    <row r="104" spans="1:9" ht="14.5" x14ac:dyDescent="0.35">
      <c r="A104" t="str">
        <f>UPPER('OTPP Data'!G108)</f>
        <v>SEMPRA</v>
      </c>
      <c r="B104" s="59" t="str">
        <f>'OTPP Data'!H108</f>
        <v>9,079</v>
      </c>
      <c r="C104" s="43">
        <f>VLOOKUP(A104,'Consol data'!$A$1:$J$157,9,FALSE)*10^6</f>
        <v>80593561000</v>
      </c>
      <c r="D104" s="45">
        <f>VLOOKUP(A104,'Consol data'!$A$1:$J$157,10,FALSE)</f>
        <v>77.27</v>
      </c>
      <c r="E104" s="48">
        <f>VLOOKUP(A104,'Consol data'!A104:F259,5,TRUE)*10^3</f>
        <v>7428409</v>
      </c>
      <c r="F104" s="48">
        <f>VLOOKUP(A104,'Consol data'!A104:F259,4,TRUE)*10^3</f>
        <v>74077706</v>
      </c>
      <c r="G104" s="49">
        <f t="shared" si="7"/>
        <v>8.7045952715751065E-6</v>
      </c>
      <c r="H104" s="54">
        <f t="shared" si="5"/>
        <v>64.661293856725962</v>
      </c>
      <c r="I104" s="55">
        <f t="shared" si="6"/>
        <v>644.81644937673093</v>
      </c>
    </row>
    <row r="105" spans="1:9" ht="14.5" x14ac:dyDescent="0.35">
      <c r="A105" t="str">
        <f>UPPER('OTPP Data'!G109)</f>
        <v>SHELL PLC</v>
      </c>
      <c r="B105" s="59">
        <v>0</v>
      </c>
      <c r="C105" s="43">
        <f>VLOOKUP(A105,'Consol data'!$A$1:$J$157,9,FALSE)*10^6</f>
        <v>241953060700</v>
      </c>
      <c r="D105" s="45">
        <f>VLOOKUP(A105,'Consol data'!$A$1:$J$157,10,FALSE)</f>
        <v>2326</v>
      </c>
      <c r="E105" s="48">
        <f>VLOOKUP(A105,'Consol data'!A105:F260,5,TRUE)*10^3</f>
        <v>59000000</v>
      </c>
      <c r="F105" s="48">
        <f>VLOOKUP(A105,'Consol data'!A105:F260,4,TRUE)*10^3</f>
        <v>1262750000</v>
      </c>
      <c r="G105" s="49">
        <f>(B105*D105)/C105</f>
        <v>0</v>
      </c>
      <c r="H105" s="54">
        <f t="shared" si="5"/>
        <v>0</v>
      </c>
      <c r="I105" s="55">
        <f t="shared" si="6"/>
        <v>0</v>
      </c>
    </row>
    <row r="106" spans="1:9" ht="14.5" x14ac:dyDescent="0.35">
      <c r="A106" t="str">
        <f>UPPER('OTPP Data'!G110)</f>
        <v>SOUTHERN CO</v>
      </c>
      <c r="B106" s="59" t="str">
        <f>'OTPP Data'!H110</f>
        <v>35,201</v>
      </c>
      <c r="C106" s="43">
        <f>VLOOKUP(A106,'Consol data'!$A$1:$J$157,9,FALSE)*10^6</f>
        <v>139821590000</v>
      </c>
      <c r="D106" s="45">
        <f>VLOOKUP(A106,'Consol data'!$A$1:$J$157,10,FALSE)</f>
        <v>71.41</v>
      </c>
      <c r="E106" s="48">
        <f>VLOOKUP(A106,'Consol data'!A106:F261,5,TRUE)*10^3</f>
        <v>85111460.999999985</v>
      </c>
      <c r="F106" s="48">
        <f>VLOOKUP(A106,'Consol data'!A106:F261,4,TRUE)*10^3</f>
        <v>123629261.99999999</v>
      </c>
      <c r="G106" s="49">
        <f t="shared" si="7"/>
        <v>1.7977934666599055E-5</v>
      </c>
      <c r="H106" s="54">
        <f t="shared" si="5"/>
        <v>1530.1282852367933</v>
      </c>
      <c r="I106" s="55">
        <f t="shared" si="6"/>
        <v>2222.5987951158568</v>
      </c>
    </row>
    <row r="107" spans="1:9" ht="14.5" x14ac:dyDescent="0.35">
      <c r="A107" t="str">
        <f>UPPER('OTPP Data'!G111)</f>
        <v>SOUTHWESTERN ENERGY CO</v>
      </c>
      <c r="B107" s="59">
        <v>0</v>
      </c>
      <c r="C107" s="43">
        <f>VLOOKUP(A107,'Consol data'!$A$1:$J$157,9,FALSE)*10^6</f>
        <v>10951595700</v>
      </c>
      <c r="D107" s="45">
        <f>VLOOKUP(A107,'Consol data'!$A$1:$J$157,10,FALSE)</f>
        <v>5.85</v>
      </c>
      <c r="E107" s="48">
        <f>VLOOKUP(A107,'Consol data'!A107:F262,5,TRUE)*10^3</f>
        <v>1287610.0000000002</v>
      </c>
      <c r="F107" s="48">
        <f>VLOOKUP(A107,'Consol data'!A107:F262,4,TRUE)*10^3</f>
        <v>1287610.0000000002</v>
      </c>
      <c r="G107" s="49">
        <f t="shared" si="7"/>
        <v>0</v>
      </c>
      <c r="H107" s="54">
        <f t="shared" si="5"/>
        <v>0</v>
      </c>
      <c r="I107" s="55">
        <f t="shared" si="6"/>
        <v>0</v>
      </c>
    </row>
    <row r="108" spans="1:9" ht="14.5" x14ac:dyDescent="0.35">
      <c r="A108" t="str">
        <f>UPPER('OTPP Data'!G112)</f>
        <v>STRATHCONA RESOURCES LTD</v>
      </c>
      <c r="B108" s="59">
        <v>0</v>
      </c>
      <c r="C108" s="43">
        <f>VLOOKUP(A108,'Consol data'!$A$1:$J$157,9,FALSE)*10^6</f>
        <v>0</v>
      </c>
      <c r="D108" s="45">
        <f>VLOOKUP(A108,'Consol data'!$A$1:$J$157,10,FALSE)</f>
        <v>0</v>
      </c>
      <c r="E108" s="48">
        <f>VLOOKUP(A108,'Consol data'!A108:F263,5,TRUE)*10^3</f>
        <v>0</v>
      </c>
      <c r="F108" s="48">
        <f>VLOOKUP(A108,'Consol data'!A108:F263,4,TRUE)*10^3</f>
        <v>0</v>
      </c>
      <c r="G108" s="49"/>
      <c r="H108" s="54">
        <f t="shared" si="5"/>
        <v>0</v>
      </c>
      <c r="I108" s="55">
        <f t="shared" si="6"/>
        <v>0</v>
      </c>
    </row>
    <row r="109" spans="1:9" ht="14.5" x14ac:dyDescent="0.35">
      <c r="A109" t="str">
        <f>UPPER('OTPP Data'!G113)</f>
        <v>SUNCOR ENERGY INC NEW</v>
      </c>
      <c r="B109" s="59">
        <v>0</v>
      </c>
      <c r="C109" s="43">
        <f>VLOOKUP(A109,'Consol data'!$A$1:$J$157,9,FALSE)*10^6</f>
        <v>52499482930.278999</v>
      </c>
      <c r="D109" s="45">
        <f>VLOOKUP(A109,'Consol data'!$A$1:$J$157,10,FALSE)</f>
        <v>31.721237900000006</v>
      </c>
      <c r="E109" s="48">
        <f>VLOOKUP(A109,'Consol data'!A109:F264,5,TRUE)*10^3</f>
        <v>34875880.999999993</v>
      </c>
      <c r="F109" s="48">
        <f>VLOOKUP(A109,'Consol data'!A109:F264,4,TRUE)*10^3</f>
        <v>177875881</v>
      </c>
      <c r="G109" s="49">
        <f t="shared" si="7"/>
        <v>0</v>
      </c>
      <c r="H109" s="54">
        <f t="shared" si="5"/>
        <v>0</v>
      </c>
      <c r="I109" s="55">
        <f t="shared" si="6"/>
        <v>0</v>
      </c>
    </row>
    <row r="110" spans="1:9" ht="14.5" x14ac:dyDescent="0.35">
      <c r="A110" t="str">
        <f>UPPER('OTPP Data'!G114)</f>
        <v>TAMARACK VALLEY ENERGY LTD</v>
      </c>
      <c r="B110" s="59">
        <v>0</v>
      </c>
      <c r="C110" s="43">
        <f>VLOOKUP(A110,'Consol data'!$A$1:$J$157,9,FALSE)*10^6</f>
        <v>2723648190.0078001</v>
      </c>
      <c r="D110" s="45">
        <f>VLOOKUP(A110,'Consol data'!$A$1:$J$157,10,FALSE)</f>
        <v>3.2939865200000003</v>
      </c>
      <c r="E110" s="48">
        <f>VLOOKUP(A110,'Consol data'!A110:F265,5,TRUE)*10^3</f>
        <v>534280</v>
      </c>
      <c r="F110" s="48">
        <f>VLOOKUP(A110,'Consol data'!A110:F265,4,TRUE)*10^3</f>
        <v>534280</v>
      </c>
      <c r="G110" s="49">
        <f t="shared" si="7"/>
        <v>0</v>
      </c>
      <c r="H110" s="54">
        <f t="shared" si="5"/>
        <v>0</v>
      </c>
      <c r="I110" s="55">
        <f t="shared" si="6"/>
        <v>0</v>
      </c>
    </row>
    <row r="111" spans="1:9" ht="14.5" x14ac:dyDescent="0.35">
      <c r="A111" t="str">
        <f>UPPER('OTPP Data'!G115)</f>
        <v>TARGA RESOURCES CORP</v>
      </c>
      <c r="B111" s="59">
        <v>0</v>
      </c>
      <c r="C111" s="43">
        <f>VLOOKUP(A111,'Consol data'!$A$1:$J$157,9,FALSE)*10^6</f>
        <v>30291003800</v>
      </c>
      <c r="D111" s="45">
        <f>VLOOKUP(A111,'Consol data'!$A$1:$J$157,10,FALSE)</f>
        <v>73.5</v>
      </c>
      <c r="E111" s="48">
        <f>VLOOKUP(A111,'Consol data'!A111:F266,5,TRUE)*10^3</f>
        <v>11700000</v>
      </c>
      <c r="F111" s="48">
        <f>VLOOKUP(A111,'Consol data'!A111:F266,4,TRUE)*10^3</f>
        <v>44300000</v>
      </c>
      <c r="G111" s="49">
        <f t="shared" si="7"/>
        <v>0</v>
      </c>
      <c r="H111" s="54">
        <f t="shared" si="5"/>
        <v>0</v>
      </c>
      <c r="I111" s="55">
        <f t="shared" si="6"/>
        <v>0</v>
      </c>
    </row>
    <row r="112" spans="1:9" ht="14.5" x14ac:dyDescent="0.35">
      <c r="A112" t="str">
        <f>UPPER('OTPP Data'!G116)</f>
        <v>TC ENERGY CORP</v>
      </c>
      <c r="B112" s="59">
        <v>0</v>
      </c>
      <c r="C112" s="43">
        <f>VLOOKUP(A112,'Consol data'!$A$1:$J$157,9,FALSE)*10^6</f>
        <v>85443971897.680008</v>
      </c>
      <c r="D112" s="45">
        <f>VLOOKUP(A112,'Consol data'!$A$1:$J$157,10,FALSE)</f>
        <v>39.867576759999999</v>
      </c>
      <c r="E112" s="48">
        <f>VLOOKUP(A112,'Consol data'!A112:F267,5,TRUE)*10^3</f>
        <v>23246029.000000004</v>
      </c>
      <c r="F112" s="48">
        <f>VLOOKUP(A112,'Consol data'!A112:F267,4,TRUE)*10^3</f>
        <v>26764869.000000004</v>
      </c>
      <c r="G112" s="49">
        <f t="shared" si="7"/>
        <v>0</v>
      </c>
      <c r="H112" s="54">
        <f t="shared" si="5"/>
        <v>0</v>
      </c>
      <c r="I112" s="55">
        <f t="shared" si="6"/>
        <v>0</v>
      </c>
    </row>
    <row r="113" spans="1:9" ht="14.5" x14ac:dyDescent="0.35">
      <c r="A113" t="str">
        <f>UPPER('OTPP Data'!G117)</f>
        <v>TECK RESOURCES LTD</v>
      </c>
      <c r="B113" s="59" t="str">
        <f>'OTPP Data'!H117</f>
        <v>55,017</v>
      </c>
      <c r="C113" s="43">
        <f>VLOOKUP(A113,'Consol data'!$A$1:$J$157,9,FALSE)*10^6</f>
        <v>24523739981.268002</v>
      </c>
      <c r="D113" s="45">
        <f>VLOOKUP(A113,'Consol data'!$A$1:$J$157,10,FALSE)</f>
        <v>37.82914564</v>
      </c>
      <c r="E113" s="48">
        <f>VLOOKUP(A113,'Consol data'!A113:F268,5,TRUE)*10^3</f>
        <v>2932000</v>
      </c>
      <c r="F113" s="48">
        <f>VLOOKUP(A113,'Consol data'!A113:F268,4,TRUE)*10^3</f>
        <v>72355000</v>
      </c>
      <c r="G113" s="49">
        <f t="shared" si="7"/>
        <v>8.4866586714163537E-5</v>
      </c>
      <c r="H113" s="54">
        <f t="shared" si="5"/>
        <v>248.82883224592749</v>
      </c>
      <c r="I113" s="55">
        <f t="shared" si="6"/>
        <v>6140.5218817033028</v>
      </c>
    </row>
    <row r="114" spans="1:9" ht="14.5" x14ac:dyDescent="0.35">
      <c r="A114" t="str">
        <f>UPPER('OTPP Data'!G118)</f>
        <v>TEINE ENERGY LTD</v>
      </c>
      <c r="B114" s="59">
        <v>0</v>
      </c>
      <c r="C114" s="43">
        <f>VLOOKUP(A114,'Consol data'!$A$1:$J$157,9,FALSE)*10^6</f>
        <v>0</v>
      </c>
      <c r="D114" s="45">
        <f>VLOOKUP(A114,'Consol data'!$A$1:$J$157,10,FALSE)</f>
        <v>0</v>
      </c>
      <c r="E114" s="48">
        <f>VLOOKUP(A114,'Consol data'!A114:F269,5,TRUE)*10^3</f>
        <v>0</v>
      </c>
      <c r="F114" s="48">
        <f>VLOOKUP(A114,'Consol data'!A114:F269,4,TRUE)*10^3</f>
        <v>0</v>
      </c>
      <c r="G114" s="49"/>
      <c r="H114" s="54">
        <f t="shared" si="5"/>
        <v>0</v>
      </c>
      <c r="I114" s="55">
        <f t="shared" si="6"/>
        <v>0</v>
      </c>
    </row>
    <row r="115" spans="1:9" ht="14.5" x14ac:dyDescent="0.35">
      <c r="A115" t="str">
        <f>UPPER('OTPP Data'!G119)</f>
        <v>TOPAZ ENERGY CORP</v>
      </c>
      <c r="B115" s="59">
        <v>0</v>
      </c>
      <c r="C115" s="43">
        <f>VLOOKUP(A115,'Consol data'!$A$1:$J$157,9,FALSE)*10^6</f>
        <v>2593648427.0290003</v>
      </c>
      <c r="D115" s="45">
        <f>VLOOKUP(A115,'Consol data'!$A$1:$J$157,10,FALSE)</f>
        <v>15.605815060000001</v>
      </c>
      <c r="E115" s="48">
        <f>VLOOKUP(A115,'Consol data'!A115:F270,5,TRUE)*10^3</f>
        <v>0</v>
      </c>
      <c r="F115" s="48">
        <f>VLOOKUP(A115,'Consol data'!A115:F270,4,TRUE)*10^3</f>
        <v>171816</v>
      </c>
      <c r="G115" s="49">
        <f t="shared" si="7"/>
        <v>0</v>
      </c>
      <c r="H115" s="54">
        <f t="shared" si="5"/>
        <v>0</v>
      </c>
      <c r="I115" s="55">
        <f t="shared" si="6"/>
        <v>0</v>
      </c>
    </row>
    <row r="116" spans="1:9" ht="14.5" x14ac:dyDescent="0.35">
      <c r="A116" t="str">
        <f>UPPER('OTPP Data'!G120)</f>
        <v>TOTALENERGIES SE</v>
      </c>
      <c r="B116" s="59">
        <v>0</v>
      </c>
      <c r="C116" s="43">
        <f>VLOOKUP(A116,'Consol data'!$A$1:$J$157,9,FALSE)*10^6</f>
        <v>173138722900</v>
      </c>
      <c r="D116" s="45">
        <f>VLOOKUP(A116,'Consol data'!$A$1:$J$157,10,FALSE)</f>
        <v>58.65</v>
      </c>
      <c r="E116" s="48">
        <f>VLOOKUP(A116,'Consol data'!A116:F271,5,TRUE)*10^3</f>
        <v>39360000</v>
      </c>
      <c r="F116" s="48">
        <f>VLOOKUP(A116,'Consol data'!A116:F271,4,TRUE)*10^3</f>
        <v>488360000</v>
      </c>
      <c r="G116" s="49">
        <f t="shared" si="7"/>
        <v>0</v>
      </c>
      <c r="H116" s="54">
        <f t="shared" si="5"/>
        <v>0</v>
      </c>
      <c r="I116" s="55">
        <f t="shared" si="6"/>
        <v>0</v>
      </c>
    </row>
    <row r="117" spans="1:9" ht="14.5" x14ac:dyDescent="0.35">
      <c r="A117" t="str">
        <f>UPPER('OTPP Data'!G121)</f>
        <v>TOURMALINE OIL CORP</v>
      </c>
      <c r="B117" s="59">
        <v>0</v>
      </c>
      <c r="C117" s="43">
        <f>VLOOKUP(A117,'Consol data'!$A$1:$J$157,9,FALSE)*10^6</f>
        <v>17554291765.654602</v>
      </c>
      <c r="D117" s="45">
        <f>VLOOKUP(A117,'Consol data'!$A$1:$J$157,10,FALSE)</f>
        <v>50.458555839999995</v>
      </c>
      <c r="E117" s="48">
        <f>VLOOKUP(A117,'Consol data'!A117:F272,5,TRUE)*10^3</f>
        <v>3012770</v>
      </c>
      <c r="F117" s="48">
        <f>VLOOKUP(A117,'Consol data'!A117:F272,4,TRUE)*10^3</f>
        <v>3012770</v>
      </c>
      <c r="G117" s="49">
        <f t="shared" si="7"/>
        <v>0</v>
      </c>
      <c r="H117" s="54">
        <f t="shared" si="5"/>
        <v>0</v>
      </c>
      <c r="I117" s="55">
        <f t="shared" si="6"/>
        <v>0</v>
      </c>
    </row>
    <row r="118" spans="1:9" ht="14.5" x14ac:dyDescent="0.35">
      <c r="A118" t="str">
        <f>UPPER('OTPP Data'!G122)</f>
        <v>TRANSALTA CORP</v>
      </c>
      <c r="B118" s="59">
        <v>0</v>
      </c>
      <c r="C118" s="43">
        <f>VLOOKUP(A118,'Consol data'!$A$1:$J$157,9,FALSE)*10^6</f>
        <v>5629179237.2200003</v>
      </c>
      <c r="D118" s="45">
        <f>VLOOKUP(A118,'Consol data'!$A$1:$J$157,10,FALSE)</f>
        <v>8.94398582</v>
      </c>
      <c r="E118" s="48">
        <f>VLOOKUP(A118,'Consol data'!A118:F273,5,TRUE)*10^3</f>
        <v>10247622</v>
      </c>
      <c r="F118" s="48">
        <f>VLOOKUP(A118,'Consol data'!A118:F273,4,TRUE)*10^3</f>
        <v>13871591.999999998</v>
      </c>
      <c r="G118" s="49">
        <f t="shared" si="7"/>
        <v>0</v>
      </c>
      <c r="H118" s="54">
        <f t="shared" si="5"/>
        <v>0</v>
      </c>
      <c r="I118" s="55">
        <f t="shared" si="6"/>
        <v>0</v>
      </c>
    </row>
    <row r="119" spans="1:9" ht="14.5" x14ac:dyDescent="0.35">
      <c r="A119" t="str">
        <f>UPPER('OTPP Data'!G123)</f>
        <v>TUNDRA OIL &amp; GAS LTD</v>
      </c>
      <c r="B119" s="59">
        <v>0</v>
      </c>
      <c r="C119" s="43">
        <f>VLOOKUP(A119,'Consol data'!$A$1:$J$157,9,FALSE)*10^6</f>
        <v>0</v>
      </c>
      <c r="D119" s="45">
        <f>VLOOKUP(A119,'Consol data'!$A$1:$J$157,10,FALSE)</f>
        <v>0</v>
      </c>
      <c r="E119" s="48">
        <f>VLOOKUP(A119,'Consol data'!A119:F274,5,TRUE)*10^3</f>
        <v>0</v>
      </c>
      <c r="F119" s="48">
        <f>VLOOKUP(A119,'Consol data'!A119:F274,4,TRUE)*10^3</f>
        <v>0</v>
      </c>
      <c r="G119" s="49"/>
      <c r="H119" s="54">
        <f t="shared" si="5"/>
        <v>0</v>
      </c>
      <c r="I119" s="55">
        <f t="shared" si="6"/>
        <v>0</v>
      </c>
    </row>
    <row r="120" spans="1:9" ht="14.5" x14ac:dyDescent="0.35">
      <c r="A120" t="str">
        <f>UPPER('OTPP Data'!G124)</f>
        <v>VALERO ENERGY CORP</v>
      </c>
      <c r="B120" s="59" t="str">
        <f>'OTPP Data'!H124</f>
        <v>7,670</v>
      </c>
      <c r="C120" s="43">
        <f>VLOOKUP(A120,'Consol data'!$A$1:$J$157,9,FALSE)*10^6</f>
        <v>56975238600</v>
      </c>
      <c r="D120" s="45">
        <f>VLOOKUP(A120,'Consol data'!$A$1:$J$157,10,FALSE)</f>
        <v>126.86</v>
      </c>
      <c r="E120" s="48">
        <f>VLOOKUP(A120,'Consol data'!A120:F275,5,TRUE)*10^3</f>
        <v>32328000</v>
      </c>
      <c r="F120" s="48">
        <f>VLOOKUP(A120,'Consol data'!A120:F275,4,TRUE)*10^3</f>
        <v>32328000</v>
      </c>
      <c r="G120" s="49">
        <f t="shared" si="7"/>
        <v>1.7077878459292666E-5</v>
      </c>
      <c r="H120" s="54">
        <f t="shared" si="5"/>
        <v>552.09365483201327</v>
      </c>
      <c r="I120" s="55">
        <f t="shared" si="6"/>
        <v>552.09365483201327</v>
      </c>
    </row>
    <row r="121" spans="1:9" ht="14.5" x14ac:dyDescent="0.35">
      <c r="A121" t="str">
        <f>UPPER('OTPP Data'!G125)</f>
        <v>VENTURE GLOBAL LNG INC</v>
      </c>
      <c r="B121" s="59">
        <v>0</v>
      </c>
      <c r="C121" s="43">
        <f>VLOOKUP(A121,'Consol data'!$A$1:$J$157,9,FALSE)*10^6</f>
        <v>0</v>
      </c>
      <c r="D121" s="45">
        <f>VLOOKUP(A121,'Consol data'!$A$1:$J$157,10,FALSE)</f>
        <v>0</v>
      </c>
      <c r="E121" s="48">
        <f>VLOOKUP(A121,'Consol data'!A121:F276,5,TRUE)*10^3</f>
        <v>0</v>
      </c>
      <c r="F121" s="48">
        <f>VLOOKUP(A121,'Consol data'!A121:F276,4,TRUE)*10^3</f>
        <v>0</v>
      </c>
      <c r="G121" s="49"/>
      <c r="H121" s="54">
        <f t="shared" si="5"/>
        <v>0</v>
      </c>
      <c r="I121" s="55">
        <f t="shared" si="6"/>
        <v>0</v>
      </c>
    </row>
    <row r="122" spans="1:9" ht="14.5" x14ac:dyDescent="0.35">
      <c r="A122" t="str">
        <f>UPPER('OTPP Data'!G126)</f>
        <v>VERMILION ENERGY INC</v>
      </c>
      <c r="B122" s="59">
        <v>0</v>
      </c>
      <c r="C122" s="43">
        <f>VLOOKUP(A122,'Consol data'!$A$1:$J$157,9,FALSE)*10^6</f>
        <v>3716128765.7384</v>
      </c>
      <c r="D122" s="45">
        <f>VLOOKUP(A122,'Consol data'!$A$1:$J$157,10,FALSE)</f>
        <v>17.70333114</v>
      </c>
      <c r="E122" s="48">
        <f>VLOOKUP(A122,'Consol data'!A122:F277,5,TRUE)*10^3</f>
        <v>824207.00000000035</v>
      </c>
      <c r="F122" s="48">
        <f>VLOOKUP(A122,'Consol data'!A122:F277,4,TRUE)*10^3</f>
        <v>12506707</v>
      </c>
      <c r="G122" s="49">
        <f t="shared" si="7"/>
        <v>0</v>
      </c>
      <c r="H122" s="54">
        <f t="shared" si="5"/>
        <v>0</v>
      </c>
      <c r="I122" s="55">
        <f t="shared" si="6"/>
        <v>0</v>
      </c>
    </row>
    <row r="123" spans="1:9" ht="14.5" x14ac:dyDescent="0.35">
      <c r="A123" t="str">
        <f>UPPER('OTPP Data'!G127)</f>
        <v>VISTA ENERGY S.A.B. DE C.V.</v>
      </c>
      <c r="B123" s="59">
        <v>0</v>
      </c>
      <c r="C123" s="43">
        <f>VLOOKUP(A123,'Consol data'!$A$1:$J$157,9,FALSE)*10^6</f>
        <v>89076178.339600012</v>
      </c>
      <c r="D123" s="45">
        <f>VLOOKUP(A123,'Consol data'!$A$1:$J$157,10,FALSE)</f>
        <v>15.861588000000001</v>
      </c>
      <c r="E123" s="48">
        <f>VLOOKUP(A123,'Consol data'!A123:F278,5,TRUE)*10^3</f>
        <v>0</v>
      </c>
      <c r="F123" s="48">
        <f>VLOOKUP(A123,'Consol data'!A123:F278,4,TRUE)*10^3</f>
        <v>0</v>
      </c>
      <c r="G123" s="49">
        <f t="shared" si="7"/>
        <v>0</v>
      </c>
      <c r="H123" s="54">
        <f t="shared" si="5"/>
        <v>0</v>
      </c>
      <c r="I123" s="55">
        <f t="shared" si="6"/>
        <v>0</v>
      </c>
    </row>
    <row r="124" spans="1:9" ht="14.5" x14ac:dyDescent="0.35">
      <c r="A124" t="str">
        <f>UPPER('OTPP Data'!G128)</f>
        <v>VISTRA CORP</v>
      </c>
      <c r="B124" s="59">
        <v>0</v>
      </c>
      <c r="C124" s="43">
        <f>VLOOKUP(A124,'Consol data'!$A$1:$J$157,9,FALSE)*10^6</f>
        <v>23207313000</v>
      </c>
      <c r="D124" s="45">
        <f>VLOOKUP(A124,'Consol data'!$A$1:$J$157,10,FALSE)</f>
        <v>23.2</v>
      </c>
      <c r="E124" s="48">
        <f>VLOOKUP(A124,'Consol data'!A124:F279,5,TRUE)*10^3</f>
        <v>95005240</v>
      </c>
      <c r="F124" s="48">
        <f>VLOOKUP(A124,'Consol data'!A124:F279,4,TRUE)*10^3</f>
        <v>97366670</v>
      </c>
      <c r="G124" s="49">
        <f t="shared" si="7"/>
        <v>0</v>
      </c>
      <c r="H124" s="54">
        <f t="shared" si="5"/>
        <v>0</v>
      </c>
      <c r="I124" s="55">
        <f t="shared" si="6"/>
        <v>0</v>
      </c>
    </row>
    <row r="125" spans="1:9" ht="14.5" x14ac:dyDescent="0.35">
      <c r="A125" t="str">
        <f>UPPER('OTPP Data'!G129)</f>
        <v>VITOL HOLDING BV</v>
      </c>
      <c r="B125" s="59">
        <v>0</v>
      </c>
      <c r="C125" s="43">
        <f>VLOOKUP(A125,'Consol data'!$A$1:$J$157,9,FALSE)*10^6</f>
        <v>0</v>
      </c>
      <c r="D125" s="45">
        <f>VLOOKUP(A125,'Consol data'!$A$1:$J$157,10,FALSE)</f>
        <v>0</v>
      </c>
      <c r="E125" s="48">
        <f>VLOOKUP(A125,'Consol data'!A125:F280,5,TRUE)*10^3</f>
        <v>0</v>
      </c>
      <c r="F125" s="48">
        <f>VLOOKUP(A125,'Consol data'!A125:F280,4,TRUE)*10^3</f>
        <v>0</v>
      </c>
      <c r="G125" s="49"/>
      <c r="H125" s="54">
        <f t="shared" si="5"/>
        <v>0</v>
      </c>
      <c r="I125" s="55">
        <f t="shared" si="6"/>
        <v>0</v>
      </c>
    </row>
    <row r="126" spans="1:9" ht="14.5" x14ac:dyDescent="0.35">
      <c r="A126" t="str">
        <f>UPPER('OTPP Data'!G130)</f>
        <v>WEC ENERGY GROUP INC</v>
      </c>
      <c r="B126" s="59" t="str">
        <f>'OTPP Data'!H130</f>
        <v>33,637</v>
      </c>
      <c r="C126" s="43">
        <f>VLOOKUP(A126,'Consol data'!$A$1:$J$157,9,FALSE)*10^6</f>
        <v>47109841600</v>
      </c>
      <c r="D126" s="45">
        <f>VLOOKUP(A126,'Consol data'!$A$1:$J$157,10,FALSE)</f>
        <v>93.76</v>
      </c>
      <c r="E126" s="48">
        <f>VLOOKUP(A126,'Consol data'!A126:F281,5,TRUE)*10^3</f>
        <v>19102000</v>
      </c>
      <c r="F126" s="48">
        <f>VLOOKUP(A126,'Consol data'!A126:F281,4,TRUE)*10^3</f>
        <v>19102000</v>
      </c>
      <c r="G126" s="49">
        <f t="shared" si="7"/>
        <v>6.694578060309165E-5</v>
      </c>
      <c r="H126" s="54">
        <f t="shared" si="5"/>
        <v>1278.7983010802568</v>
      </c>
      <c r="I126" s="55">
        <f t="shared" si="6"/>
        <v>1278.7983010802568</v>
      </c>
    </row>
    <row r="127" spans="1:9" ht="14.5" x14ac:dyDescent="0.35">
      <c r="A127" t="str">
        <f>UPPER('OTPP Data'!G131)</f>
        <v>WHITECAP RESOURCES INC</v>
      </c>
      <c r="B127" s="59">
        <v>0</v>
      </c>
      <c r="C127" s="43">
        <f>VLOOKUP(A127,'Consol data'!$A$1:$J$157,9,FALSE)*10^6</f>
        <v>6212073047.3560009</v>
      </c>
      <c r="D127" s="45">
        <f>VLOOKUP(A127,'Consol data'!$A$1:$J$157,10,FALSE)</f>
        <v>7.9321558800000007</v>
      </c>
      <c r="E127" s="48">
        <f>VLOOKUP(A127,'Consol data'!A127:F282,5,TRUE)*10^3</f>
        <v>2057232</v>
      </c>
      <c r="F127" s="48">
        <f>VLOOKUP(A127,'Consol data'!A127:F282,4,TRUE)*10^3</f>
        <v>2057232</v>
      </c>
      <c r="G127" s="49">
        <f t="shared" si="7"/>
        <v>0</v>
      </c>
      <c r="H127" s="54">
        <f t="shared" si="5"/>
        <v>0</v>
      </c>
      <c r="I127" s="55">
        <f t="shared" si="6"/>
        <v>0</v>
      </c>
    </row>
    <row r="128" spans="1:9" ht="14.5" x14ac:dyDescent="0.35">
      <c r="A128" t="str">
        <f>UPPER('OTPP Data'!G132)</f>
        <v>WILLIAMS COS INC</v>
      </c>
      <c r="B128" s="59">
        <v>0</v>
      </c>
      <c r="C128" s="43">
        <f>VLOOKUP(A128,'Consol data'!$A$1:$J$157,9,FALSE)*10^6</f>
        <v>65242200000</v>
      </c>
      <c r="D128" s="45">
        <f>VLOOKUP(A128,'Consol data'!$A$1:$J$157,10,FALSE)</f>
        <v>32.9</v>
      </c>
      <c r="E128" s="48">
        <f>VLOOKUP(A128,'Consol data'!A128:F283,5,TRUE)*10^3</f>
        <v>13871330.000000002</v>
      </c>
      <c r="F128" s="48">
        <f>VLOOKUP(A128,'Consol data'!A128:F283,4,TRUE)*10^3</f>
        <v>35989330</v>
      </c>
      <c r="G128" s="49">
        <f t="shared" si="7"/>
        <v>0</v>
      </c>
      <c r="H128" s="54">
        <f t="shared" si="5"/>
        <v>0</v>
      </c>
      <c r="I128" s="55">
        <f t="shared" si="6"/>
        <v>0</v>
      </c>
    </row>
    <row r="129" spans="1:9" ht="14.5" x14ac:dyDescent="0.35">
      <c r="A129" t="str">
        <f>UPPER('OTPP Data'!G133)</f>
        <v>WOODSIDE ENERGY GROUP LTD</v>
      </c>
      <c r="B129" s="59">
        <v>0</v>
      </c>
      <c r="C129" s="43">
        <f>VLOOKUP(A129,'Consol data'!$A$1:$J$157,9,FALSE)*10^6</f>
        <v>32190679522.112999</v>
      </c>
      <c r="D129" s="45">
        <f>VLOOKUP(A129,'Consol data'!$A$1:$J$157,10,FALSE)</f>
        <v>24.145626399999998</v>
      </c>
      <c r="E129" s="48">
        <f>VLOOKUP(A129,'Consol data'!A129:F284,5,TRUE)*10^3</f>
        <v>9573199.9999999963</v>
      </c>
      <c r="F129" s="48">
        <f>VLOOKUP(A129,'Consol data'!A129:F284,4,TRUE)*10^3</f>
        <v>93398200</v>
      </c>
      <c r="G129" s="49">
        <f t="shared" si="7"/>
        <v>0</v>
      </c>
      <c r="H129" s="54">
        <f t="shared" si="5"/>
        <v>0</v>
      </c>
      <c r="I129" s="55">
        <f t="shared" si="6"/>
        <v>0</v>
      </c>
    </row>
    <row r="130" spans="1:9" ht="14.5" x14ac:dyDescent="0.35">
      <c r="A130" t="str">
        <f>UPPER('OTPP Data'!G134)</f>
        <v>XCEL ENERGY INC</v>
      </c>
      <c r="B130" s="59" t="str">
        <f>'OTPP Data'!H134</f>
        <v>63,592</v>
      </c>
      <c r="C130" s="43">
        <f>VLOOKUP(A130,'Consol data'!$A$1:$J$157,9,FALSE)*10^6</f>
        <v>64451914800</v>
      </c>
      <c r="D130" s="45">
        <f>VLOOKUP(A130,'Consol data'!$A$1:$J$157,10,FALSE)</f>
        <v>70.11</v>
      </c>
      <c r="E130" s="48">
        <f>VLOOKUP(A130,'Consol data'!A130:F285,5,TRUE)*10^3</f>
        <v>38700000</v>
      </c>
      <c r="F130" s="48">
        <f>VLOOKUP(A130,'Consol data'!A130:F285,4,TRUE)*10^3</f>
        <v>62960000</v>
      </c>
      <c r="G130" s="49">
        <f t="shared" si="7"/>
        <v>6.9174595259658607E-5</v>
      </c>
      <c r="H130" s="54">
        <f t="shared" si="5"/>
        <v>2677.0568365487879</v>
      </c>
      <c r="I130" s="55">
        <f t="shared" si="6"/>
        <v>4355.2325175481055</v>
      </c>
    </row>
    <row r="132" spans="1:9" x14ac:dyDescent="0.25">
      <c r="E132" s="47">
        <f>SUM(E2:E130)</f>
        <v>1908119392</v>
      </c>
      <c r="F132" s="47">
        <f>SUM(F2:F130)</f>
        <v>9991346275</v>
      </c>
      <c r="G132" s="47"/>
      <c r="H132" s="52">
        <f>SUM(H2:H130)</f>
        <v>53036.334963278539</v>
      </c>
      <c r="I132" s="52">
        <f>SUM(I2:I130)</f>
        <v>550896.46291890903</v>
      </c>
    </row>
    <row r="134" spans="1:9" x14ac:dyDescent="0.25">
      <c r="H134" s="46"/>
      <c r="I134" s="46"/>
    </row>
    <row r="138" spans="1:9" x14ac:dyDescent="0.25">
      <c r="B138" s="46"/>
      <c r="F138" s="51"/>
      <c r="G138" s="51"/>
      <c r="H138" s="46"/>
      <c r="I138" s="46"/>
    </row>
    <row r="139" spans="1:9" x14ac:dyDescent="0.25">
      <c r="B139" s="46"/>
      <c r="F139" s="51"/>
      <c r="G139" s="51"/>
      <c r="H139" s="46"/>
      <c r="I139" s="46"/>
    </row>
    <row r="140" spans="1:9" x14ac:dyDescent="0.25">
      <c r="B140" s="46"/>
      <c r="F140" s="51"/>
      <c r="G140" s="51"/>
      <c r="H140" s="46"/>
      <c r="I140" s="46"/>
    </row>
    <row r="141" spans="1:9" x14ac:dyDescent="0.25">
      <c r="B141" s="46"/>
      <c r="F141" s="51"/>
      <c r="G141" s="51"/>
      <c r="H141" s="46"/>
      <c r="I141" s="46"/>
    </row>
    <row r="142" spans="1:9" x14ac:dyDescent="0.25">
      <c r="B142" s="46"/>
      <c r="F142" s="51"/>
      <c r="G142" s="51"/>
      <c r="H142" s="46"/>
      <c r="I142" s="46"/>
    </row>
    <row r="143" spans="1:9" x14ac:dyDescent="0.25">
      <c r="B143" s="46"/>
      <c r="F143" s="51"/>
      <c r="G143" s="51"/>
      <c r="H143" s="46"/>
      <c r="I143" s="46"/>
    </row>
    <row r="144" spans="1:9" x14ac:dyDescent="0.25">
      <c r="B144" s="46"/>
      <c r="F144" s="51"/>
      <c r="G144" s="51"/>
      <c r="H144" s="46"/>
      <c r="I144" s="46"/>
    </row>
    <row r="145" spans="2:9" x14ac:dyDescent="0.25">
      <c r="B145" s="46"/>
      <c r="F145" s="51"/>
      <c r="G145" s="51"/>
      <c r="H145" s="46"/>
      <c r="I145" s="46"/>
    </row>
    <row r="146" spans="2:9" x14ac:dyDescent="0.25">
      <c r="B146" s="46"/>
      <c r="F146" s="51"/>
      <c r="G146" s="51"/>
      <c r="H146" s="46"/>
      <c r="I146" s="46"/>
    </row>
    <row r="147" spans="2:9" x14ac:dyDescent="0.25">
      <c r="B147" s="46"/>
      <c r="F147" s="51"/>
      <c r="G147" s="51"/>
      <c r="H147" s="46"/>
      <c r="I147" s="46"/>
    </row>
    <row r="148" spans="2:9" x14ac:dyDescent="0.25">
      <c r="B148" s="46"/>
      <c r="F148" s="51"/>
      <c r="G148" s="51"/>
      <c r="H148" s="46"/>
      <c r="I148" s="46"/>
    </row>
    <row r="149" spans="2:9" x14ac:dyDescent="0.25">
      <c r="B149" s="46"/>
      <c r="F149" s="51"/>
      <c r="G149" s="51"/>
      <c r="H149" s="46"/>
      <c r="I149" s="46"/>
    </row>
    <row r="150" spans="2:9" x14ac:dyDescent="0.25">
      <c r="B150" s="46"/>
      <c r="F150" s="51"/>
      <c r="G150" s="51"/>
      <c r="H150" s="46"/>
      <c r="I150" s="46"/>
    </row>
    <row r="151" spans="2:9" x14ac:dyDescent="0.25">
      <c r="B151" s="46"/>
      <c r="F151" s="51"/>
      <c r="G151" s="51"/>
      <c r="H151" s="46"/>
      <c r="I151" s="46"/>
    </row>
    <row r="152" spans="2:9" x14ac:dyDescent="0.25">
      <c r="B152" s="46"/>
      <c r="F152" s="51"/>
      <c r="G152" s="51"/>
      <c r="H152" s="46"/>
      <c r="I152" s="46"/>
    </row>
    <row r="153" spans="2:9" x14ac:dyDescent="0.25">
      <c r="B153" s="46"/>
      <c r="F153" s="51"/>
      <c r="G153" s="51"/>
      <c r="H153" s="46"/>
      <c r="I153" s="46"/>
    </row>
    <row r="154" spans="2:9" x14ac:dyDescent="0.25">
      <c r="B154" s="46"/>
      <c r="F154" s="51"/>
      <c r="G154" s="51"/>
      <c r="H154" s="46"/>
      <c r="I154" s="46"/>
    </row>
    <row r="155" spans="2:9" x14ac:dyDescent="0.25">
      <c r="B155" s="46"/>
      <c r="F155" s="51"/>
      <c r="G155" s="51"/>
      <c r="H155" s="46"/>
      <c r="I155" s="46"/>
    </row>
    <row r="156" spans="2:9" x14ac:dyDescent="0.25">
      <c r="B156" s="46"/>
      <c r="F156" s="51"/>
      <c r="G156" s="51"/>
      <c r="H156" s="46"/>
      <c r="I156" s="46"/>
    </row>
    <row r="157" spans="2:9" x14ac:dyDescent="0.25">
      <c r="B157" s="46"/>
      <c r="F157" s="51"/>
      <c r="G157" s="51"/>
      <c r="H157" s="46"/>
      <c r="I157" s="46"/>
    </row>
    <row r="158" spans="2:9" x14ac:dyDescent="0.25">
      <c r="B158" s="46"/>
      <c r="F158" s="51"/>
      <c r="G158" s="51"/>
      <c r="H158" s="46"/>
      <c r="I158" s="46"/>
    </row>
    <row r="159" spans="2:9" x14ac:dyDescent="0.25">
      <c r="B159" s="46"/>
      <c r="F159" s="51"/>
      <c r="G159" s="51"/>
      <c r="H159" s="46"/>
      <c r="I159" s="46"/>
    </row>
    <row r="160" spans="2:9" x14ac:dyDescent="0.25">
      <c r="B160" s="46"/>
      <c r="F160" s="51"/>
      <c r="G160" s="51"/>
      <c r="H160" s="46"/>
      <c r="I160" s="46"/>
    </row>
    <row r="161" spans="2:9" x14ac:dyDescent="0.25">
      <c r="B161" s="46"/>
      <c r="F161" s="51"/>
      <c r="G161" s="51"/>
      <c r="H161" s="46"/>
      <c r="I161" s="46"/>
    </row>
    <row r="162" spans="2:9" x14ac:dyDescent="0.25">
      <c r="B162" s="46"/>
      <c r="F162" s="51"/>
      <c r="G162" s="51"/>
      <c r="H162" s="46"/>
      <c r="I162" s="46"/>
    </row>
    <row r="163" spans="2:9" x14ac:dyDescent="0.25">
      <c r="B163" s="46"/>
      <c r="F163" s="51"/>
      <c r="G163" s="51"/>
      <c r="H163" s="46"/>
      <c r="I163" s="46"/>
    </row>
    <row r="164" spans="2:9" x14ac:dyDescent="0.25">
      <c r="B164" s="46"/>
      <c r="F164" s="51"/>
      <c r="G164" s="51"/>
      <c r="H164" s="46"/>
      <c r="I164" s="46"/>
    </row>
    <row r="165" spans="2:9" x14ac:dyDescent="0.25">
      <c r="B165" s="46"/>
      <c r="F165" s="51"/>
      <c r="G165" s="51"/>
      <c r="H165" s="46"/>
      <c r="I165" s="46"/>
    </row>
    <row r="166" spans="2:9" x14ac:dyDescent="0.25">
      <c r="B166" s="46"/>
      <c r="F166" s="51"/>
      <c r="G166" s="51"/>
      <c r="H166" s="46"/>
      <c r="I166" s="46"/>
    </row>
    <row r="167" spans="2:9" x14ac:dyDescent="0.25">
      <c r="B167" s="46"/>
      <c r="F167" s="51"/>
      <c r="G167" s="51"/>
      <c r="H167" s="46"/>
      <c r="I167" s="46"/>
    </row>
    <row r="168" spans="2:9" x14ac:dyDescent="0.25">
      <c r="B168" s="46"/>
      <c r="F168" s="51"/>
      <c r="G168" s="51"/>
      <c r="H168" s="46"/>
      <c r="I168" s="46"/>
    </row>
  </sheetData>
  <autoFilter ref="B1:B135" xr:uid="{FA058C43-98A2-4008-BA5F-F6F265DD8F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2027-F944-4041-A9D7-57D68C61B327}">
  <dimension ref="A1:C6"/>
  <sheetViews>
    <sheetView workbookViewId="0">
      <selection activeCell="C8" sqref="C8"/>
    </sheetView>
  </sheetViews>
  <sheetFormatPr defaultRowHeight="14.5" x14ac:dyDescent="0.35"/>
  <cols>
    <col min="2" max="2" width="11.453125" customWidth="1"/>
    <col min="3" max="3" width="16.26953125" customWidth="1"/>
  </cols>
  <sheetData>
    <row r="1" spans="1:3" x14ac:dyDescent="0.35">
      <c r="A1" t="s">
        <v>2478</v>
      </c>
    </row>
    <row r="3" spans="1:3" x14ac:dyDescent="0.35">
      <c r="A3" t="s">
        <v>2479</v>
      </c>
      <c r="C3" t="s">
        <v>2476</v>
      </c>
    </row>
    <row r="4" spans="1:3" x14ac:dyDescent="0.35">
      <c r="A4" t="s">
        <v>2480</v>
      </c>
      <c r="C4">
        <v>1293892</v>
      </c>
    </row>
    <row r="6" spans="1:3" x14ac:dyDescent="0.35">
      <c r="A6" t="s">
        <v>9443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6B3B-3DE1-477C-BA7A-A5D5FE57998C}">
  <dimension ref="A1:F374"/>
  <sheetViews>
    <sheetView workbookViewId="0">
      <selection activeCell="E5" sqref="E5:E133"/>
    </sheetView>
  </sheetViews>
  <sheetFormatPr defaultRowHeight="14.5" x14ac:dyDescent="0.35"/>
  <cols>
    <col min="1" max="1" width="32.81640625" bestFit="1" customWidth="1"/>
    <col min="2" max="2" width="19.7265625" bestFit="1" customWidth="1"/>
    <col min="3" max="3" width="10.7265625" bestFit="1" customWidth="1"/>
    <col min="5" max="5" width="34.36328125" customWidth="1"/>
    <col min="6" max="6" width="14.453125" bestFit="1" customWidth="1"/>
  </cols>
  <sheetData>
    <row r="1" spans="1:6" x14ac:dyDescent="0.35">
      <c r="A1" t="s">
        <v>2481</v>
      </c>
    </row>
    <row r="2" spans="1:6" x14ac:dyDescent="0.35">
      <c r="A2" t="s">
        <v>445</v>
      </c>
      <c r="C2" t="s">
        <v>2482</v>
      </c>
    </row>
    <row r="4" spans="1:6" x14ac:dyDescent="0.35">
      <c r="A4" t="s">
        <v>447</v>
      </c>
      <c r="B4" t="s">
        <v>450</v>
      </c>
      <c r="C4" t="s">
        <v>451</v>
      </c>
      <c r="E4" s="62" t="s">
        <v>144</v>
      </c>
      <c r="F4" s="64" t="s">
        <v>145</v>
      </c>
    </row>
    <row r="5" spans="1:6" x14ac:dyDescent="0.35">
      <c r="A5" t="s">
        <v>2483</v>
      </c>
      <c r="B5" t="s">
        <v>454</v>
      </c>
      <c r="C5" t="s">
        <v>2484</v>
      </c>
      <c r="E5" s="117" t="s">
        <v>159</v>
      </c>
      <c r="F5" t="e">
        <f>VLOOKUP(E5,Table_2[#All],3,FALSE)</f>
        <v>#N/A</v>
      </c>
    </row>
    <row r="6" spans="1:6" x14ac:dyDescent="0.35">
      <c r="B6" t="s">
        <v>456</v>
      </c>
      <c r="C6" t="s">
        <v>457</v>
      </c>
      <c r="E6" s="118" t="s">
        <v>161</v>
      </c>
      <c r="F6" t="e">
        <f>VLOOKUP(E6,Table_2[#All],3,FALSE)</f>
        <v>#N/A</v>
      </c>
    </row>
    <row r="7" spans="1:6" x14ac:dyDescent="0.35">
      <c r="A7" t="s">
        <v>458</v>
      </c>
      <c r="B7" t="s">
        <v>461</v>
      </c>
      <c r="C7" t="s">
        <v>462</v>
      </c>
      <c r="E7" s="53" t="s">
        <v>3341</v>
      </c>
      <c r="F7" t="e">
        <f>VLOOKUP(E7,Table_2[#All],3,FALSE)</f>
        <v>#N/A</v>
      </c>
    </row>
    <row r="8" spans="1:6" x14ac:dyDescent="0.35">
      <c r="A8" t="s">
        <v>2485</v>
      </c>
      <c r="B8" t="s">
        <v>2486</v>
      </c>
      <c r="C8" t="s">
        <v>2487</v>
      </c>
      <c r="E8" s="118" t="s">
        <v>9444</v>
      </c>
      <c r="F8" t="e">
        <f>VLOOKUP(E8,Table_2[#All],3,FALSE)</f>
        <v>#N/A</v>
      </c>
    </row>
    <row r="9" spans="1:6" x14ac:dyDescent="0.35">
      <c r="A9" t="s">
        <v>2485</v>
      </c>
      <c r="B9" t="s">
        <v>2488</v>
      </c>
      <c r="C9" t="s">
        <v>2489</v>
      </c>
      <c r="E9" s="118" t="s">
        <v>167</v>
      </c>
      <c r="F9" t="e">
        <f>VLOOKUP(E9,Table_2[#All],3,FALSE)</f>
        <v>#N/A</v>
      </c>
    </row>
    <row r="10" spans="1:6" x14ac:dyDescent="0.35">
      <c r="A10" t="s">
        <v>2490</v>
      </c>
      <c r="B10" t="s">
        <v>2491</v>
      </c>
      <c r="C10" t="s">
        <v>2492</v>
      </c>
      <c r="E10" s="119" t="s">
        <v>169</v>
      </c>
      <c r="F10" t="e">
        <f>VLOOKUP(E10,Table_2[#All],3,FALSE)</f>
        <v>#N/A</v>
      </c>
    </row>
    <row r="11" spans="1:6" x14ac:dyDescent="0.35">
      <c r="A11" t="s">
        <v>2493</v>
      </c>
      <c r="B11" t="s">
        <v>2494</v>
      </c>
      <c r="C11" t="s">
        <v>2495</v>
      </c>
      <c r="E11" s="118" t="s">
        <v>171</v>
      </c>
      <c r="F11" t="e">
        <f>VLOOKUP(E11,Table_2[#All],3,FALSE)</f>
        <v>#N/A</v>
      </c>
    </row>
    <row r="12" spans="1:6" x14ac:dyDescent="0.35">
      <c r="A12" t="s">
        <v>2496</v>
      </c>
      <c r="B12" t="s">
        <v>2497</v>
      </c>
      <c r="C12" t="s">
        <v>2498</v>
      </c>
      <c r="E12" s="79" t="s">
        <v>173</v>
      </c>
      <c r="F12" t="e">
        <f>VLOOKUP(E12,Table_2[#All],3,FALSE)</f>
        <v>#N/A</v>
      </c>
    </row>
    <row r="13" spans="1:6" x14ac:dyDescent="0.35">
      <c r="A13" t="s">
        <v>2496</v>
      </c>
      <c r="B13" t="s">
        <v>2499</v>
      </c>
      <c r="C13" t="s">
        <v>2500</v>
      </c>
      <c r="E13" s="118" t="s">
        <v>175</v>
      </c>
      <c r="F13" t="e">
        <f>VLOOKUP(E13,Table_2[#All],3,FALSE)</f>
        <v>#N/A</v>
      </c>
    </row>
    <row r="14" spans="1:6" x14ac:dyDescent="0.35">
      <c r="A14" t="s">
        <v>476</v>
      </c>
      <c r="B14" t="s">
        <v>2501</v>
      </c>
      <c r="C14" t="s">
        <v>2502</v>
      </c>
      <c r="E14" s="118" t="s">
        <v>3425</v>
      </c>
      <c r="F14" t="e">
        <f>VLOOKUP(E14,Table_2[#All],3,FALSE)</f>
        <v>#N/A</v>
      </c>
    </row>
    <row r="15" spans="1:6" x14ac:dyDescent="0.35">
      <c r="A15" t="s">
        <v>2503</v>
      </c>
      <c r="B15" t="s">
        <v>2504</v>
      </c>
      <c r="C15" t="s">
        <v>2505</v>
      </c>
      <c r="E15" s="56" t="s">
        <v>549</v>
      </c>
      <c r="F15" t="e">
        <f>VLOOKUP(E15,Table_2[#All],3,FALSE)</f>
        <v>#N/A</v>
      </c>
    </row>
    <row r="16" spans="1:6" x14ac:dyDescent="0.35">
      <c r="A16" t="s">
        <v>2506</v>
      </c>
      <c r="B16" t="s">
        <v>2507</v>
      </c>
      <c r="C16" t="s">
        <v>2508</v>
      </c>
      <c r="E16" s="80" t="s">
        <v>179</v>
      </c>
      <c r="F16" t="e">
        <f>VLOOKUP(E16,Table_2[#All],3,FALSE)</f>
        <v>#N/A</v>
      </c>
    </row>
    <row r="17" spans="1:6" x14ac:dyDescent="0.35">
      <c r="A17" t="s">
        <v>486</v>
      </c>
      <c r="B17" t="s">
        <v>2509</v>
      </c>
      <c r="C17" t="s">
        <v>2510</v>
      </c>
      <c r="E17" s="79" t="s">
        <v>181</v>
      </c>
      <c r="F17" t="e">
        <f>VLOOKUP(E17,Table_2[#All],3,FALSE)</f>
        <v>#N/A</v>
      </c>
    </row>
    <row r="18" spans="1:6" x14ac:dyDescent="0.35">
      <c r="A18" t="s">
        <v>2511</v>
      </c>
      <c r="B18" t="s">
        <v>2512</v>
      </c>
      <c r="C18" t="s">
        <v>2513</v>
      </c>
      <c r="E18" s="80" t="s">
        <v>183</v>
      </c>
      <c r="F18" t="e">
        <f>VLOOKUP(E18,Table_2[#All],3,FALSE)</f>
        <v>#N/A</v>
      </c>
    </row>
    <row r="19" spans="1:6" x14ac:dyDescent="0.35">
      <c r="A19" t="s">
        <v>2514</v>
      </c>
      <c r="B19" t="s">
        <v>2515</v>
      </c>
      <c r="C19" t="s">
        <v>2516</v>
      </c>
      <c r="E19" s="118" t="s">
        <v>189</v>
      </c>
      <c r="F19" t="e">
        <f>VLOOKUP(E19,Table_2[#All],3,FALSE)</f>
        <v>#N/A</v>
      </c>
    </row>
    <row r="20" spans="1:6" x14ac:dyDescent="0.35">
      <c r="A20" t="s">
        <v>2514</v>
      </c>
      <c r="B20" t="s">
        <v>2517</v>
      </c>
      <c r="C20" t="s">
        <v>2518</v>
      </c>
      <c r="E20" s="118" t="s">
        <v>191</v>
      </c>
      <c r="F20" t="e">
        <f>VLOOKUP(E20,Table_2[#All],3,FALSE)</f>
        <v>#N/A</v>
      </c>
    </row>
    <row r="21" spans="1:6" x14ac:dyDescent="0.35">
      <c r="A21" t="s">
        <v>2519</v>
      </c>
      <c r="B21" t="s">
        <v>2520</v>
      </c>
      <c r="C21" t="s">
        <v>2521</v>
      </c>
      <c r="E21" s="118" t="s">
        <v>7005</v>
      </c>
      <c r="F21" t="e">
        <f>VLOOKUP(E21,Table_2[#All],3,FALSE)</f>
        <v>#N/A</v>
      </c>
    </row>
    <row r="22" spans="1:6" x14ac:dyDescent="0.35">
      <c r="A22" t="s">
        <v>2522</v>
      </c>
      <c r="B22" t="s">
        <v>2523</v>
      </c>
      <c r="C22" t="s">
        <v>2524</v>
      </c>
      <c r="E22" s="118" t="s">
        <v>194</v>
      </c>
      <c r="F22" t="e">
        <f>VLOOKUP(E22,Table_2[#All],3,FALSE)</f>
        <v>#N/A</v>
      </c>
    </row>
    <row r="23" spans="1:6" x14ac:dyDescent="0.35">
      <c r="A23" t="s">
        <v>2525</v>
      </c>
      <c r="B23" t="s">
        <v>2526</v>
      </c>
      <c r="C23" t="s">
        <v>2527</v>
      </c>
      <c r="E23" s="119" t="s">
        <v>196</v>
      </c>
      <c r="F23" t="e">
        <f>VLOOKUP(E23,Table_2[#All],3,FALSE)</f>
        <v>#N/A</v>
      </c>
    </row>
    <row r="24" spans="1:6" x14ac:dyDescent="0.35">
      <c r="A24" t="s">
        <v>2525</v>
      </c>
      <c r="B24" t="s">
        <v>2528</v>
      </c>
      <c r="C24" t="s">
        <v>2521</v>
      </c>
      <c r="E24" s="118" t="s">
        <v>198</v>
      </c>
      <c r="F24" t="e">
        <f>VLOOKUP(E24,Table_2[#All],3,FALSE)</f>
        <v>#N/A</v>
      </c>
    </row>
    <row r="25" spans="1:6" x14ac:dyDescent="0.35">
      <c r="A25" t="s">
        <v>2529</v>
      </c>
      <c r="B25" t="s">
        <v>2530</v>
      </c>
      <c r="C25" t="s">
        <v>2531</v>
      </c>
      <c r="E25" s="80" t="s">
        <v>200</v>
      </c>
      <c r="F25" t="e">
        <f>VLOOKUP(E25,Table_2[#All],3,FALSE)</f>
        <v>#N/A</v>
      </c>
    </row>
    <row r="26" spans="1:6" x14ac:dyDescent="0.35">
      <c r="A26" t="s">
        <v>545</v>
      </c>
      <c r="B26" t="s">
        <v>2532</v>
      </c>
      <c r="C26" t="s">
        <v>2533</v>
      </c>
      <c r="E26" s="80" t="s">
        <v>206</v>
      </c>
      <c r="F26" t="e">
        <f>VLOOKUP(E26,Table_2[#All],3,FALSE)</f>
        <v>#N/A</v>
      </c>
    </row>
    <row r="27" spans="1:6" x14ac:dyDescent="0.35">
      <c r="A27" t="s">
        <v>2534</v>
      </c>
      <c r="B27" t="s">
        <v>2535</v>
      </c>
      <c r="C27" t="s">
        <v>2536</v>
      </c>
      <c r="E27" s="56" t="s">
        <v>210</v>
      </c>
      <c r="F27" t="e">
        <f>VLOOKUP(E27,Table_2[#All],3,FALSE)</f>
        <v>#N/A</v>
      </c>
    </row>
    <row r="28" spans="1:6" x14ac:dyDescent="0.35">
      <c r="A28" t="s">
        <v>583</v>
      </c>
      <c r="B28" t="s">
        <v>2537</v>
      </c>
      <c r="C28" t="s">
        <v>2538</v>
      </c>
      <c r="E28" s="118" t="s">
        <v>808</v>
      </c>
      <c r="F28" t="str">
        <f>VLOOKUP(E28,Table_2[#All],3,FALSE)</f>
        <v>2,633,793</v>
      </c>
    </row>
    <row r="29" spans="1:6" x14ac:dyDescent="0.35">
      <c r="A29" t="s">
        <v>2539</v>
      </c>
      <c r="B29" t="s">
        <v>2540</v>
      </c>
      <c r="C29" t="s">
        <v>2513</v>
      </c>
      <c r="E29" s="118" t="s">
        <v>3857</v>
      </c>
      <c r="F29" t="e">
        <f>VLOOKUP(E29,Table_2[#All],3,FALSE)</f>
        <v>#N/A</v>
      </c>
    </row>
    <row r="30" spans="1:6" x14ac:dyDescent="0.35">
      <c r="A30" t="s">
        <v>2539</v>
      </c>
      <c r="B30" t="s">
        <v>2541</v>
      </c>
      <c r="C30" t="s">
        <v>2542</v>
      </c>
      <c r="E30" s="79" t="s">
        <v>216</v>
      </c>
      <c r="F30" t="e">
        <f>VLOOKUP(E30,Table_2[#All],3,FALSE)</f>
        <v>#N/A</v>
      </c>
    </row>
    <row r="31" spans="1:6" ht="15" thickBot="1" x14ac:dyDescent="0.4">
      <c r="A31" t="s">
        <v>2543</v>
      </c>
      <c r="B31" t="s">
        <v>2544</v>
      </c>
      <c r="C31" t="s">
        <v>2545</v>
      </c>
      <c r="E31" s="120" t="s">
        <v>218</v>
      </c>
      <c r="F31" t="e">
        <f>VLOOKUP(E31,Table_2[#All],3,FALSE)</f>
        <v>#N/A</v>
      </c>
    </row>
    <row r="32" spans="1:6" ht="15" thickBot="1" x14ac:dyDescent="0.4">
      <c r="A32" t="s">
        <v>591</v>
      </c>
      <c r="B32" t="s">
        <v>2546</v>
      </c>
      <c r="C32" t="s">
        <v>2547</v>
      </c>
      <c r="E32" s="121" t="s">
        <v>220</v>
      </c>
      <c r="F32" t="e">
        <f>VLOOKUP(E32,Table_2[#All],3,FALSE)</f>
        <v>#N/A</v>
      </c>
    </row>
    <row r="33" spans="1:6" ht="15" thickBot="1" x14ac:dyDescent="0.4">
      <c r="A33" t="s">
        <v>2548</v>
      </c>
      <c r="B33" t="s">
        <v>2549</v>
      </c>
      <c r="C33" t="s">
        <v>2495</v>
      </c>
      <c r="E33" s="121" t="s">
        <v>222</v>
      </c>
      <c r="F33" t="e">
        <f>VLOOKUP(E33,Table_2[#All],3,FALSE)</f>
        <v>#N/A</v>
      </c>
    </row>
    <row r="34" spans="1:6" ht="15" thickBot="1" x14ac:dyDescent="0.4">
      <c r="A34" t="s">
        <v>2548</v>
      </c>
      <c r="B34" t="s">
        <v>2550</v>
      </c>
      <c r="C34" t="s">
        <v>2516</v>
      </c>
      <c r="E34" s="121" t="s">
        <v>2693</v>
      </c>
      <c r="F34" t="str">
        <f>VLOOKUP(E34,Table_2[#All],3,FALSE)</f>
        <v>659,800</v>
      </c>
    </row>
    <row r="35" spans="1:6" ht="15" thickBot="1" x14ac:dyDescent="0.4">
      <c r="A35" t="s">
        <v>596</v>
      </c>
      <c r="B35" t="s">
        <v>2551</v>
      </c>
      <c r="C35" t="s">
        <v>2552</v>
      </c>
      <c r="E35" s="121" t="s">
        <v>225</v>
      </c>
      <c r="F35" t="e">
        <f>VLOOKUP(E35,Table_2[#All],3,FALSE)</f>
        <v>#N/A</v>
      </c>
    </row>
    <row r="36" spans="1:6" ht="15" thickBot="1" x14ac:dyDescent="0.4">
      <c r="A36" t="s">
        <v>2553</v>
      </c>
      <c r="B36" t="s">
        <v>2554</v>
      </c>
      <c r="C36" t="s">
        <v>2555</v>
      </c>
      <c r="E36" s="90" t="s">
        <v>227</v>
      </c>
      <c r="F36" t="e">
        <f>VLOOKUP(E36,Table_2[#All],3,FALSE)</f>
        <v>#N/A</v>
      </c>
    </row>
    <row r="37" spans="1:6" ht="15" thickBot="1" x14ac:dyDescent="0.4">
      <c r="A37" t="s">
        <v>2556</v>
      </c>
      <c r="B37" t="s">
        <v>2557</v>
      </c>
      <c r="C37" t="s">
        <v>2558</v>
      </c>
      <c r="E37" s="121" t="s">
        <v>229</v>
      </c>
      <c r="F37" t="e">
        <f>VLOOKUP(E37,Table_2[#All],3,FALSE)</f>
        <v>#N/A</v>
      </c>
    </row>
    <row r="38" spans="1:6" ht="15" thickBot="1" x14ac:dyDescent="0.4">
      <c r="A38" t="s">
        <v>2559</v>
      </c>
      <c r="B38" t="s">
        <v>2560</v>
      </c>
      <c r="C38" t="s">
        <v>2561</v>
      </c>
      <c r="E38" s="121" t="s">
        <v>231</v>
      </c>
      <c r="F38" t="e">
        <f>VLOOKUP(E38,Table_2[#All],3,FALSE)</f>
        <v>#N/A</v>
      </c>
    </row>
    <row r="39" spans="1:6" ht="15" thickBot="1" x14ac:dyDescent="0.4">
      <c r="A39" t="s">
        <v>2559</v>
      </c>
      <c r="B39" t="s">
        <v>2562</v>
      </c>
      <c r="C39" t="s">
        <v>2563</v>
      </c>
      <c r="E39" s="87" t="s">
        <v>233</v>
      </c>
      <c r="F39" t="e">
        <f>VLOOKUP(E39,Table_2[#All],3,FALSE)</f>
        <v>#N/A</v>
      </c>
    </row>
    <row r="40" spans="1:6" ht="15" thickBot="1" x14ac:dyDescent="0.4">
      <c r="A40" t="s">
        <v>2564</v>
      </c>
      <c r="B40" t="s">
        <v>2565</v>
      </c>
      <c r="C40" t="s">
        <v>2566</v>
      </c>
      <c r="E40" s="122" t="s">
        <v>235</v>
      </c>
      <c r="F40" t="e">
        <f>VLOOKUP(E40,Table_2[#All],3,FALSE)</f>
        <v>#N/A</v>
      </c>
    </row>
    <row r="41" spans="1:6" ht="15" thickBot="1" x14ac:dyDescent="0.4">
      <c r="A41" t="s">
        <v>2567</v>
      </c>
      <c r="B41" t="s">
        <v>2568</v>
      </c>
      <c r="C41" t="s">
        <v>2569</v>
      </c>
      <c r="E41" s="123" t="s">
        <v>4078</v>
      </c>
      <c r="F41" t="e">
        <f>VLOOKUP(E41,Table_2[#All],3,FALSE)</f>
        <v>#N/A</v>
      </c>
    </row>
    <row r="42" spans="1:6" ht="15" thickBot="1" x14ac:dyDescent="0.4">
      <c r="A42" t="s">
        <v>2570</v>
      </c>
      <c r="B42" t="s">
        <v>2571</v>
      </c>
      <c r="C42" t="s">
        <v>2572</v>
      </c>
      <c r="E42" s="89" t="s">
        <v>238</v>
      </c>
      <c r="F42" t="e">
        <f>VLOOKUP(E42,Table_2[#All],3,FALSE)</f>
        <v>#N/A</v>
      </c>
    </row>
    <row r="43" spans="1:6" ht="15" thickBot="1" x14ac:dyDescent="0.4">
      <c r="A43" t="s">
        <v>2573</v>
      </c>
      <c r="B43" t="s">
        <v>2574</v>
      </c>
      <c r="C43" t="s">
        <v>2516</v>
      </c>
      <c r="E43" s="124" t="s">
        <v>4157</v>
      </c>
      <c r="F43" t="e">
        <f>VLOOKUP(E43,Table_2[#All],3,FALSE)</f>
        <v>#N/A</v>
      </c>
    </row>
    <row r="44" spans="1:6" ht="15" thickBot="1" x14ac:dyDescent="0.4">
      <c r="A44" t="s">
        <v>2575</v>
      </c>
      <c r="B44" t="s">
        <v>2576</v>
      </c>
      <c r="C44" t="s">
        <v>2577</v>
      </c>
      <c r="E44" s="121" t="s">
        <v>240</v>
      </c>
      <c r="F44" t="e">
        <f>VLOOKUP(E44,Table_2[#All],3,FALSE)</f>
        <v>#N/A</v>
      </c>
    </row>
    <row r="45" spans="1:6" ht="15" thickBot="1" x14ac:dyDescent="0.4">
      <c r="A45" t="s">
        <v>2575</v>
      </c>
      <c r="B45" t="s">
        <v>2578</v>
      </c>
      <c r="C45" t="s">
        <v>2579</v>
      </c>
      <c r="E45" s="56" t="s">
        <v>242</v>
      </c>
      <c r="F45" t="e">
        <f>VLOOKUP(E45,Table_2[#All],3,FALSE)</f>
        <v>#N/A</v>
      </c>
    </row>
    <row r="46" spans="1:6" ht="15" thickBot="1" x14ac:dyDescent="0.4">
      <c r="A46" t="s">
        <v>2580</v>
      </c>
      <c r="B46" t="s">
        <v>2581</v>
      </c>
      <c r="C46" t="s">
        <v>2582</v>
      </c>
      <c r="E46" s="122" t="s">
        <v>7339</v>
      </c>
      <c r="F46" t="e">
        <f>VLOOKUP(E46,Table_2[#All],3,FALSE)</f>
        <v>#N/A</v>
      </c>
    </row>
    <row r="47" spans="1:6" ht="15" thickBot="1" x14ac:dyDescent="0.4">
      <c r="A47" t="s">
        <v>2580</v>
      </c>
      <c r="B47" t="s">
        <v>2583</v>
      </c>
      <c r="C47" t="s">
        <v>2584</v>
      </c>
      <c r="E47" s="122" t="s">
        <v>4232</v>
      </c>
      <c r="F47" t="e">
        <f>VLOOKUP(E47,Table_2[#All],3,FALSE)</f>
        <v>#N/A</v>
      </c>
    </row>
    <row r="48" spans="1:6" ht="15" thickBot="1" x14ac:dyDescent="0.4">
      <c r="A48" t="s">
        <v>2585</v>
      </c>
      <c r="B48" t="s">
        <v>2586</v>
      </c>
      <c r="C48" t="s">
        <v>2516</v>
      </c>
      <c r="E48" s="90" t="s">
        <v>246</v>
      </c>
      <c r="F48" t="e">
        <f>VLOOKUP(E48,Table_2[#All],3,FALSE)</f>
        <v>#N/A</v>
      </c>
    </row>
    <row r="49" spans="1:6" ht="15" thickBot="1" x14ac:dyDescent="0.4">
      <c r="A49" t="s">
        <v>2585</v>
      </c>
      <c r="B49" t="s">
        <v>2587</v>
      </c>
      <c r="C49" t="s">
        <v>2518</v>
      </c>
      <c r="E49" s="121" t="s">
        <v>248</v>
      </c>
      <c r="F49" t="e">
        <f>VLOOKUP(E49,Table_2[#All],3,FALSE)</f>
        <v>#N/A</v>
      </c>
    </row>
    <row r="50" spans="1:6" ht="15" thickBot="1" x14ac:dyDescent="0.4">
      <c r="A50" t="s">
        <v>2588</v>
      </c>
      <c r="B50" t="s">
        <v>2589</v>
      </c>
      <c r="C50" t="s">
        <v>2590</v>
      </c>
      <c r="E50" s="90" t="s">
        <v>250</v>
      </c>
      <c r="F50" t="str">
        <f>VLOOKUP(E50,Table_2[#All],3,FALSE)</f>
        <v>4,376,708</v>
      </c>
    </row>
    <row r="51" spans="1:6" ht="15" thickBot="1" x14ac:dyDescent="0.4">
      <c r="A51" t="s">
        <v>2591</v>
      </c>
      <c r="B51" t="s">
        <v>2592</v>
      </c>
      <c r="C51" t="s">
        <v>2531</v>
      </c>
      <c r="E51" s="87" t="s">
        <v>252</v>
      </c>
      <c r="F51" t="e">
        <f>VLOOKUP(E51,Table_2[#All],3,FALSE)</f>
        <v>#N/A</v>
      </c>
    </row>
    <row r="52" spans="1:6" ht="15" thickBot="1" x14ac:dyDescent="0.4">
      <c r="A52" t="s">
        <v>637</v>
      </c>
      <c r="B52" t="s">
        <v>2593</v>
      </c>
      <c r="C52" t="s">
        <v>2594</v>
      </c>
      <c r="E52" s="90" t="s">
        <v>254</v>
      </c>
      <c r="F52" t="e">
        <f>VLOOKUP(E52,Table_2[#All],3,FALSE)</f>
        <v>#N/A</v>
      </c>
    </row>
    <row r="53" spans="1:6" ht="15" thickBot="1" x14ac:dyDescent="0.4">
      <c r="A53" t="s">
        <v>2595</v>
      </c>
      <c r="B53" t="s">
        <v>2596</v>
      </c>
      <c r="C53" t="s">
        <v>2597</v>
      </c>
      <c r="E53" s="121" t="s">
        <v>256</v>
      </c>
      <c r="F53" t="e">
        <f>VLOOKUP(E53,Table_2[#All],3,FALSE)</f>
        <v>#N/A</v>
      </c>
    </row>
    <row r="54" spans="1:6" ht="15" thickBot="1" x14ac:dyDescent="0.4">
      <c r="A54" t="s">
        <v>2598</v>
      </c>
      <c r="B54" t="s">
        <v>2599</v>
      </c>
      <c r="C54" t="s">
        <v>2600</v>
      </c>
      <c r="E54" s="121" t="s">
        <v>258</v>
      </c>
      <c r="F54" t="e">
        <f>VLOOKUP(E54,Table_2[#All],3,FALSE)</f>
        <v>#N/A</v>
      </c>
    </row>
    <row r="55" spans="1:6" ht="15" thickBot="1" x14ac:dyDescent="0.4">
      <c r="A55" t="s">
        <v>677</v>
      </c>
      <c r="B55" t="s">
        <v>2601</v>
      </c>
      <c r="C55" t="s">
        <v>2602</v>
      </c>
      <c r="E55" s="91" t="s">
        <v>260</v>
      </c>
      <c r="F55" t="e">
        <f>VLOOKUP(E55,Table_2[#All],3,FALSE)</f>
        <v>#N/A</v>
      </c>
    </row>
    <row r="56" spans="1:6" x14ac:dyDescent="0.35">
      <c r="A56" t="s">
        <v>2603</v>
      </c>
      <c r="B56" t="s">
        <v>2604</v>
      </c>
      <c r="C56" t="s">
        <v>2513</v>
      </c>
      <c r="E56" s="125" t="s">
        <v>7433</v>
      </c>
      <c r="F56" t="e">
        <f>VLOOKUP(E56,Table_2[#All],3,FALSE)</f>
        <v>#N/A</v>
      </c>
    </row>
    <row r="57" spans="1:6" x14ac:dyDescent="0.35">
      <c r="A57" t="s">
        <v>2603</v>
      </c>
      <c r="B57" t="s">
        <v>2605</v>
      </c>
      <c r="C57" t="s">
        <v>2542</v>
      </c>
      <c r="E57" s="126" t="s">
        <v>265</v>
      </c>
      <c r="F57" t="e">
        <f>VLOOKUP(E57,Table_2[#All],3,FALSE)</f>
        <v>#N/A</v>
      </c>
    </row>
    <row r="58" spans="1:6" x14ac:dyDescent="0.35">
      <c r="A58" t="s">
        <v>2606</v>
      </c>
      <c r="B58" t="s">
        <v>2607</v>
      </c>
      <c r="C58" t="s">
        <v>2516</v>
      </c>
      <c r="E58" s="125" t="s">
        <v>267</v>
      </c>
      <c r="F58" t="e">
        <f>VLOOKUP(E58,Table_2[#All],3,FALSE)</f>
        <v>#N/A</v>
      </c>
    </row>
    <row r="59" spans="1:6" x14ac:dyDescent="0.35">
      <c r="A59" t="s">
        <v>2606</v>
      </c>
      <c r="B59" t="s">
        <v>2608</v>
      </c>
      <c r="C59" t="s">
        <v>2518</v>
      </c>
      <c r="E59" s="125" t="s">
        <v>269</v>
      </c>
      <c r="F59" t="e">
        <f>VLOOKUP(E59,Table_2[#All],3,FALSE)</f>
        <v>#N/A</v>
      </c>
    </row>
    <row r="60" spans="1:6" x14ac:dyDescent="0.35">
      <c r="A60" t="s">
        <v>689</v>
      </c>
      <c r="B60" t="s">
        <v>2609</v>
      </c>
      <c r="C60" t="s">
        <v>2610</v>
      </c>
      <c r="E60" s="95" t="s">
        <v>271</v>
      </c>
      <c r="F60" t="e">
        <f>VLOOKUP(E60,Table_2[#All],3,FALSE)</f>
        <v>#N/A</v>
      </c>
    </row>
    <row r="61" spans="1:6" x14ac:dyDescent="0.35">
      <c r="A61" t="s">
        <v>2611</v>
      </c>
      <c r="B61" t="s">
        <v>2495</v>
      </c>
      <c r="C61" t="s">
        <v>2513</v>
      </c>
      <c r="E61" s="125" t="s">
        <v>275</v>
      </c>
      <c r="F61" t="e">
        <f>VLOOKUP(E61,Table_2[#All],3,FALSE)</f>
        <v>#N/A</v>
      </c>
    </row>
    <row r="62" spans="1:6" x14ac:dyDescent="0.35">
      <c r="A62" t="s">
        <v>2611</v>
      </c>
      <c r="B62" t="s">
        <v>2612</v>
      </c>
      <c r="C62" t="s">
        <v>2542</v>
      </c>
      <c r="E62" s="125" t="s">
        <v>277</v>
      </c>
      <c r="F62" t="str">
        <f>VLOOKUP(E62,Table_2[#All],3,FALSE)</f>
        <v>2,438,417</v>
      </c>
    </row>
    <row r="63" spans="1:6" x14ac:dyDescent="0.35">
      <c r="A63" t="s">
        <v>2613</v>
      </c>
      <c r="B63" t="s">
        <v>2614</v>
      </c>
      <c r="C63" t="s">
        <v>2521</v>
      </c>
      <c r="E63" s="125" t="s">
        <v>1239</v>
      </c>
      <c r="F63" t="str">
        <f>VLOOKUP(E63,Table_2[#All],3,FALSE)</f>
        <v>13,419</v>
      </c>
    </row>
    <row r="64" spans="1:6" x14ac:dyDescent="0.35">
      <c r="A64" t="s">
        <v>2615</v>
      </c>
      <c r="B64" t="s">
        <v>2616</v>
      </c>
      <c r="C64" t="s">
        <v>2617</v>
      </c>
      <c r="E64" s="125" t="s">
        <v>280</v>
      </c>
      <c r="F64" t="e">
        <f>VLOOKUP(E64,Table_2[#All],3,FALSE)</f>
        <v>#N/A</v>
      </c>
    </row>
    <row r="65" spans="1:6" x14ac:dyDescent="0.35">
      <c r="A65" t="s">
        <v>2615</v>
      </c>
      <c r="B65" t="s">
        <v>2618</v>
      </c>
      <c r="C65" t="s">
        <v>2619</v>
      </c>
      <c r="E65" s="96" t="s">
        <v>282</v>
      </c>
      <c r="F65" t="e">
        <f>VLOOKUP(E65,Table_2[#All],3,FALSE)</f>
        <v>#N/A</v>
      </c>
    </row>
    <row r="66" spans="1:6" x14ac:dyDescent="0.35">
      <c r="A66" t="s">
        <v>2620</v>
      </c>
      <c r="B66" t="s">
        <v>2621</v>
      </c>
      <c r="C66" t="s">
        <v>2495</v>
      </c>
      <c r="E66" s="125" t="s">
        <v>284</v>
      </c>
      <c r="F66" t="e">
        <f>VLOOKUP(E66,Table_2[#All],3,FALSE)</f>
        <v>#N/A</v>
      </c>
    </row>
    <row r="67" spans="1:6" x14ac:dyDescent="0.35">
      <c r="A67" t="s">
        <v>2620</v>
      </c>
      <c r="B67" t="s">
        <v>2622</v>
      </c>
      <c r="C67" t="s">
        <v>2623</v>
      </c>
      <c r="E67" s="125" t="s">
        <v>286</v>
      </c>
      <c r="F67" t="e">
        <f>VLOOKUP(E67,Table_2[#All],3,FALSE)</f>
        <v>#N/A</v>
      </c>
    </row>
    <row r="68" spans="1:6" x14ac:dyDescent="0.35">
      <c r="A68" t="s">
        <v>2624</v>
      </c>
      <c r="B68" t="s">
        <v>2625</v>
      </c>
      <c r="C68" t="s">
        <v>2626</v>
      </c>
      <c r="E68" s="126" t="s">
        <v>290</v>
      </c>
      <c r="F68" t="e">
        <f>VLOOKUP(E68,Table_2[#All],3,FALSE)</f>
        <v>#N/A</v>
      </c>
    </row>
    <row r="69" spans="1:6" x14ac:dyDescent="0.35">
      <c r="A69" t="s">
        <v>2627</v>
      </c>
      <c r="B69" t="s">
        <v>2628</v>
      </c>
      <c r="C69" t="s">
        <v>2629</v>
      </c>
      <c r="E69" s="95" t="s">
        <v>292</v>
      </c>
      <c r="F69" t="e">
        <f>VLOOKUP(E69,Table_2[#All],3,FALSE)</f>
        <v>#N/A</v>
      </c>
    </row>
    <row r="70" spans="1:6" x14ac:dyDescent="0.35">
      <c r="A70" t="s">
        <v>2630</v>
      </c>
      <c r="B70" t="s">
        <v>2631</v>
      </c>
      <c r="C70" t="s">
        <v>2527</v>
      </c>
      <c r="E70" s="95" t="s">
        <v>296</v>
      </c>
      <c r="F70" t="e">
        <f>VLOOKUP(E70,Table_2[#All],3,FALSE)</f>
        <v>#N/A</v>
      </c>
    </row>
    <row r="71" spans="1:6" x14ac:dyDescent="0.35">
      <c r="A71" t="s">
        <v>2630</v>
      </c>
      <c r="B71" t="s">
        <v>2632</v>
      </c>
      <c r="C71" t="s">
        <v>2521</v>
      </c>
      <c r="E71" s="125" t="s">
        <v>300</v>
      </c>
      <c r="F71" t="e">
        <f>VLOOKUP(E71,Table_2[#All],3,FALSE)</f>
        <v>#N/A</v>
      </c>
    </row>
    <row r="72" spans="1:6" x14ac:dyDescent="0.35">
      <c r="A72" t="s">
        <v>731</v>
      </c>
      <c r="B72" t="s">
        <v>2633</v>
      </c>
      <c r="C72" t="s">
        <v>2064</v>
      </c>
      <c r="E72" s="96" t="s">
        <v>304</v>
      </c>
      <c r="F72" t="e">
        <f>VLOOKUP(E72,Table_2[#All],3,FALSE)</f>
        <v>#N/A</v>
      </c>
    </row>
    <row r="73" spans="1:6" x14ac:dyDescent="0.35">
      <c r="A73" t="s">
        <v>2634</v>
      </c>
      <c r="B73" t="s">
        <v>2635</v>
      </c>
      <c r="C73" t="s">
        <v>2636</v>
      </c>
      <c r="E73" s="100" t="s">
        <v>306</v>
      </c>
      <c r="F73" t="e">
        <f>VLOOKUP(E73,Table_2[#All],3,FALSE)</f>
        <v>#N/A</v>
      </c>
    </row>
    <row r="74" spans="1:6" x14ac:dyDescent="0.35">
      <c r="A74" t="s">
        <v>2637</v>
      </c>
      <c r="B74" t="s">
        <v>2638</v>
      </c>
      <c r="C74" t="s">
        <v>2639</v>
      </c>
      <c r="E74" s="95" t="s">
        <v>9445</v>
      </c>
      <c r="F74" t="e">
        <f>VLOOKUP(E74,Table_2[#All],3,FALSE)</f>
        <v>#N/A</v>
      </c>
    </row>
    <row r="75" spans="1:6" x14ac:dyDescent="0.35">
      <c r="A75" t="s">
        <v>2640</v>
      </c>
      <c r="B75" t="s">
        <v>2641</v>
      </c>
      <c r="C75" t="s">
        <v>2642</v>
      </c>
      <c r="E75" s="125" t="s">
        <v>309</v>
      </c>
      <c r="F75" t="e">
        <f>VLOOKUP(E75,Table_2[#All],3,FALSE)</f>
        <v>#N/A</v>
      </c>
    </row>
    <row r="76" spans="1:6" x14ac:dyDescent="0.35">
      <c r="A76" t="s">
        <v>2643</v>
      </c>
      <c r="B76" t="s">
        <v>2644</v>
      </c>
      <c r="C76" t="s">
        <v>2645</v>
      </c>
      <c r="E76" s="95" t="s">
        <v>7900</v>
      </c>
      <c r="F76" t="e">
        <f>VLOOKUP(E76,Table_2[#All],3,FALSE)</f>
        <v>#N/A</v>
      </c>
    </row>
    <row r="77" spans="1:6" x14ac:dyDescent="0.35">
      <c r="A77" t="s">
        <v>2646</v>
      </c>
      <c r="B77" t="s">
        <v>2647</v>
      </c>
      <c r="C77" t="s">
        <v>2648</v>
      </c>
      <c r="E77" s="126" t="s">
        <v>312</v>
      </c>
      <c r="F77" t="e">
        <f>VLOOKUP(E77,Table_2[#All],3,FALSE)</f>
        <v>#N/A</v>
      </c>
    </row>
    <row r="78" spans="1:6" x14ac:dyDescent="0.35">
      <c r="A78" t="s">
        <v>204</v>
      </c>
      <c r="B78" t="s">
        <v>2649</v>
      </c>
      <c r="C78" t="s">
        <v>2650</v>
      </c>
      <c r="E78" s="100" t="s">
        <v>314</v>
      </c>
      <c r="F78" t="e">
        <f>VLOOKUP(E78,Table_2[#All],3,FALSE)</f>
        <v>#N/A</v>
      </c>
    </row>
    <row r="79" spans="1:6" x14ac:dyDescent="0.35">
      <c r="A79" t="s">
        <v>2651</v>
      </c>
      <c r="B79" t="s">
        <v>2652</v>
      </c>
      <c r="C79" t="s">
        <v>2513</v>
      </c>
      <c r="E79" s="95" t="s">
        <v>318</v>
      </c>
      <c r="F79" t="str">
        <f>VLOOKUP(E79,Table_2[#All],3,FALSE)</f>
        <v>53,500</v>
      </c>
    </row>
    <row r="80" spans="1:6" x14ac:dyDescent="0.35">
      <c r="A80" t="s">
        <v>2651</v>
      </c>
      <c r="B80" t="s">
        <v>2653</v>
      </c>
      <c r="C80" t="s">
        <v>2542</v>
      </c>
      <c r="E80" s="95" t="s">
        <v>1630</v>
      </c>
      <c r="F80" t="e">
        <f>VLOOKUP(E80,Table_2[#All],3,FALSE)</f>
        <v>#N/A</v>
      </c>
    </row>
    <row r="81" spans="1:6" x14ac:dyDescent="0.35">
      <c r="A81" t="s">
        <v>2654</v>
      </c>
      <c r="B81" t="s">
        <v>2655</v>
      </c>
      <c r="C81" t="s">
        <v>2656</v>
      </c>
      <c r="E81" s="114" t="s">
        <v>321</v>
      </c>
      <c r="F81" t="e">
        <f>VLOOKUP(E81,Table_2[#All],3,FALSE)</f>
        <v>#N/A</v>
      </c>
    </row>
    <row r="82" spans="1:6" x14ac:dyDescent="0.35">
      <c r="A82" t="s">
        <v>2657</v>
      </c>
      <c r="B82" t="s">
        <v>2658</v>
      </c>
      <c r="C82" t="s">
        <v>2659</v>
      </c>
      <c r="E82" s="118" t="s">
        <v>327</v>
      </c>
      <c r="F82" t="e">
        <f>VLOOKUP(E82,Table_2[#All],3,FALSE)</f>
        <v>#N/A</v>
      </c>
    </row>
    <row r="83" spans="1:6" x14ac:dyDescent="0.35">
      <c r="A83" t="s">
        <v>2660</v>
      </c>
      <c r="B83" t="s">
        <v>2661</v>
      </c>
      <c r="C83" t="s">
        <v>2662</v>
      </c>
      <c r="E83" s="79" t="s">
        <v>329</v>
      </c>
      <c r="F83" t="e">
        <f>VLOOKUP(E83,Table_2[#All],3,FALSE)</f>
        <v>#N/A</v>
      </c>
    </row>
    <row r="84" spans="1:6" ht="26" x14ac:dyDescent="0.35">
      <c r="A84" t="s">
        <v>808</v>
      </c>
      <c r="B84" t="s">
        <v>2663</v>
      </c>
      <c r="C84" t="s">
        <v>2664</v>
      </c>
      <c r="E84" s="118" t="s">
        <v>333</v>
      </c>
      <c r="F84" t="e">
        <f>VLOOKUP(E84,Table_2[#All],3,FALSE)</f>
        <v>#N/A</v>
      </c>
    </row>
    <row r="85" spans="1:6" x14ac:dyDescent="0.35">
      <c r="A85" t="s">
        <v>2665</v>
      </c>
      <c r="B85" t="s">
        <v>2666</v>
      </c>
      <c r="C85" t="s">
        <v>2667</v>
      </c>
      <c r="E85" s="118" t="s">
        <v>337</v>
      </c>
      <c r="F85" t="e">
        <f>VLOOKUP(E85,Table_2[#All],3,FALSE)</f>
        <v>#N/A</v>
      </c>
    </row>
    <row r="86" spans="1:6" x14ac:dyDescent="0.35">
      <c r="A86" t="s">
        <v>2668</v>
      </c>
      <c r="B86" t="s">
        <v>2669</v>
      </c>
      <c r="C86" t="s">
        <v>2670</v>
      </c>
      <c r="E86" s="79" t="s">
        <v>339</v>
      </c>
      <c r="F86" t="e">
        <f>VLOOKUP(E86,Table_2[#All],3,FALSE)</f>
        <v>#N/A</v>
      </c>
    </row>
    <row r="87" spans="1:6" ht="15" thickBot="1" x14ac:dyDescent="0.4">
      <c r="A87" t="s">
        <v>2671</v>
      </c>
      <c r="B87" t="s">
        <v>2672</v>
      </c>
      <c r="C87" t="s">
        <v>2531</v>
      </c>
      <c r="E87" s="127" t="s">
        <v>341</v>
      </c>
      <c r="F87" t="e">
        <f>VLOOKUP(E87,Table_2[#All],3,FALSE)</f>
        <v>#N/A</v>
      </c>
    </row>
    <row r="88" spans="1:6" ht="15" thickBot="1" x14ac:dyDescent="0.4">
      <c r="A88" t="s">
        <v>2671</v>
      </c>
      <c r="B88" t="s">
        <v>2673</v>
      </c>
      <c r="C88" t="s">
        <v>2513</v>
      </c>
      <c r="E88" s="128" t="s">
        <v>8227</v>
      </c>
      <c r="F88" t="e">
        <f>VLOOKUP(E88,Table_2[#All],3,FALSE)</f>
        <v>#N/A</v>
      </c>
    </row>
    <row r="89" spans="1:6" ht="15" thickBot="1" x14ac:dyDescent="0.4">
      <c r="A89" t="s">
        <v>824</v>
      </c>
      <c r="B89" t="s">
        <v>2674</v>
      </c>
      <c r="C89" t="s">
        <v>2675</v>
      </c>
      <c r="E89" s="105" t="s">
        <v>344</v>
      </c>
      <c r="F89" t="e">
        <f>VLOOKUP(E89,Table_2[#All],3,FALSE)</f>
        <v>#N/A</v>
      </c>
    </row>
    <row r="90" spans="1:6" ht="15" thickBot="1" x14ac:dyDescent="0.4">
      <c r="A90" t="s">
        <v>2676</v>
      </c>
      <c r="B90" t="s">
        <v>2677</v>
      </c>
      <c r="C90" t="s">
        <v>2678</v>
      </c>
      <c r="E90" s="128" t="s">
        <v>1812</v>
      </c>
      <c r="F90" t="e">
        <f>VLOOKUP(E90,Table_2[#All],3,FALSE)</f>
        <v>#N/A</v>
      </c>
    </row>
    <row r="91" spans="1:6" ht="15" thickBot="1" x14ac:dyDescent="0.4">
      <c r="A91" t="s">
        <v>2679</v>
      </c>
      <c r="B91" t="s">
        <v>2680</v>
      </c>
      <c r="C91" t="s">
        <v>2516</v>
      </c>
      <c r="E91" s="106" t="s">
        <v>353</v>
      </c>
      <c r="F91" t="e">
        <f>VLOOKUP(E91,Table_2[#All],3,FALSE)</f>
        <v>#N/A</v>
      </c>
    </row>
    <row r="92" spans="1:6" ht="15" thickBot="1" x14ac:dyDescent="0.4">
      <c r="A92" t="s">
        <v>2681</v>
      </c>
      <c r="B92" t="s">
        <v>2682</v>
      </c>
      <c r="C92" t="s">
        <v>2683</v>
      </c>
      <c r="E92" s="128" t="s">
        <v>8272</v>
      </c>
      <c r="F92" t="e">
        <f>VLOOKUP(E92,Table_2[#All],3,FALSE)</f>
        <v>#N/A</v>
      </c>
    </row>
    <row r="93" spans="1:6" ht="15" thickBot="1" x14ac:dyDescent="0.4">
      <c r="A93" t="s">
        <v>2684</v>
      </c>
      <c r="B93" t="s">
        <v>2685</v>
      </c>
      <c r="C93" t="s">
        <v>2686</v>
      </c>
      <c r="E93" s="106" t="s">
        <v>356</v>
      </c>
      <c r="F93" t="e">
        <f>VLOOKUP(E93,Table_2[#All],3,FALSE)</f>
        <v>#N/A</v>
      </c>
    </row>
    <row r="94" spans="1:6" ht="15" thickBot="1" x14ac:dyDescent="0.4">
      <c r="A94" t="s">
        <v>2684</v>
      </c>
      <c r="B94" t="s">
        <v>2687</v>
      </c>
      <c r="C94" t="s">
        <v>2688</v>
      </c>
      <c r="E94" s="128" t="s">
        <v>358</v>
      </c>
      <c r="F94" t="e">
        <f>VLOOKUP(E94,Table_2[#All],3,FALSE)</f>
        <v>#N/A</v>
      </c>
    </row>
    <row r="95" spans="1:6" ht="15" thickBot="1" x14ac:dyDescent="0.4">
      <c r="A95" t="s">
        <v>2689</v>
      </c>
      <c r="B95" t="s">
        <v>2690</v>
      </c>
      <c r="C95" t="s">
        <v>2531</v>
      </c>
      <c r="E95" s="106" t="s">
        <v>360</v>
      </c>
      <c r="F95" t="e">
        <f>VLOOKUP(E95,Table_2[#All],3,FALSE)</f>
        <v>#N/A</v>
      </c>
    </row>
    <row r="96" spans="1:6" ht="15" thickBot="1" x14ac:dyDescent="0.4">
      <c r="A96" t="s">
        <v>856</v>
      </c>
      <c r="B96" t="s">
        <v>2691</v>
      </c>
      <c r="C96" t="s">
        <v>2692</v>
      </c>
      <c r="E96" s="129" t="s">
        <v>362</v>
      </c>
      <c r="F96" t="e">
        <f>VLOOKUP(E96,Table_2[#All],3,FALSE)</f>
        <v>#N/A</v>
      </c>
    </row>
    <row r="97" spans="1:6" ht="15" thickBot="1" x14ac:dyDescent="0.4">
      <c r="A97" t="s">
        <v>2693</v>
      </c>
      <c r="B97" t="s">
        <v>2694</v>
      </c>
      <c r="C97" t="s">
        <v>2695</v>
      </c>
      <c r="E97" s="129" t="s">
        <v>364</v>
      </c>
      <c r="F97" t="e">
        <f>VLOOKUP(E97,Table_2[#All],3,FALSE)</f>
        <v>#N/A</v>
      </c>
    </row>
    <row r="98" spans="1:6" ht="15" thickBot="1" x14ac:dyDescent="0.4">
      <c r="A98" t="s">
        <v>2696</v>
      </c>
      <c r="B98" t="s">
        <v>2697</v>
      </c>
      <c r="C98" t="s">
        <v>2516</v>
      </c>
      <c r="E98" s="110" t="s">
        <v>366</v>
      </c>
      <c r="F98" t="e">
        <f>VLOOKUP(E98,Table_2[#All],3,FALSE)</f>
        <v>#N/A</v>
      </c>
    </row>
    <row r="99" spans="1:6" ht="15" thickBot="1" x14ac:dyDescent="0.4">
      <c r="A99" t="s">
        <v>2698</v>
      </c>
      <c r="B99" t="s">
        <v>2699</v>
      </c>
      <c r="C99" t="s">
        <v>2542</v>
      </c>
      <c r="E99" s="129" t="s">
        <v>368</v>
      </c>
      <c r="F99" t="e">
        <f>VLOOKUP(E99,Table_2[#All],3,FALSE)</f>
        <v>#N/A</v>
      </c>
    </row>
    <row r="100" spans="1:6" ht="15" thickBot="1" x14ac:dyDescent="0.4">
      <c r="A100" t="s">
        <v>2700</v>
      </c>
      <c r="B100" t="s">
        <v>2701</v>
      </c>
      <c r="C100" t="s">
        <v>2513</v>
      </c>
      <c r="E100" s="128" t="s">
        <v>370</v>
      </c>
      <c r="F100" t="e">
        <f>VLOOKUP(E100,Table_2[#All],3,FALSE)</f>
        <v>#N/A</v>
      </c>
    </row>
    <row r="101" spans="1:6" ht="15" thickBot="1" x14ac:dyDescent="0.4">
      <c r="A101" t="s">
        <v>2700</v>
      </c>
      <c r="B101" t="s">
        <v>2702</v>
      </c>
      <c r="C101" t="s">
        <v>2542</v>
      </c>
      <c r="E101" s="106" t="s">
        <v>1901</v>
      </c>
      <c r="F101" t="e">
        <f>VLOOKUP(E101,Table_2[#All],3,FALSE)</f>
        <v>#N/A</v>
      </c>
    </row>
    <row r="102" spans="1:6" ht="15" thickBot="1" x14ac:dyDescent="0.4">
      <c r="A102" t="s">
        <v>925</v>
      </c>
      <c r="B102" t="s">
        <v>2703</v>
      </c>
      <c r="C102" t="s">
        <v>2704</v>
      </c>
      <c r="E102" s="129" t="s">
        <v>373</v>
      </c>
      <c r="F102" t="e">
        <f>VLOOKUP(E102,Table_2[#All],3,FALSE)</f>
        <v>#N/A</v>
      </c>
    </row>
    <row r="103" spans="1:6" ht="15" thickBot="1" x14ac:dyDescent="0.4">
      <c r="A103" t="s">
        <v>2705</v>
      </c>
      <c r="B103" t="s">
        <v>2706</v>
      </c>
      <c r="C103" t="s">
        <v>2521</v>
      </c>
      <c r="E103" s="128" t="s">
        <v>5707</v>
      </c>
      <c r="F103" t="e">
        <f>VLOOKUP(E103,Table_2[#All],3,FALSE)</f>
        <v>#N/A</v>
      </c>
    </row>
    <row r="104" spans="1:6" ht="15" thickBot="1" x14ac:dyDescent="0.4">
      <c r="A104" t="s">
        <v>937</v>
      </c>
      <c r="B104" t="s">
        <v>2707</v>
      </c>
      <c r="C104" t="s">
        <v>2708</v>
      </c>
      <c r="E104" s="128" t="s">
        <v>382</v>
      </c>
      <c r="F104" t="e">
        <f>VLOOKUP(E104,Table_2[#All],3,FALSE)</f>
        <v>#N/A</v>
      </c>
    </row>
    <row r="105" spans="1:6" ht="15" thickBot="1" x14ac:dyDescent="0.4">
      <c r="A105" t="s">
        <v>2709</v>
      </c>
      <c r="B105" t="s">
        <v>2710</v>
      </c>
      <c r="C105" t="s">
        <v>2711</v>
      </c>
      <c r="E105" s="106" t="s">
        <v>386</v>
      </c>
      <c r="F105" t="e">
        <f>VLOOKUP(E105,Table_2[#All],3,FALSE)</f>
        <v>#N/A</v>
      </c>
    </row>
    <row r="106" spans="1:6" ht="15" thickBot="1" x14ac:dyDescent="0.4">
      <c r="A106" t="s">
        <v>2712</v>
      </c>
      <c r="B106" t="s">
        <v>2713</v>
      </c>
      <c r="C106" t="s">
        <v>2516</v>
      </c>
      <c r="E106" s="110" t="s">
        <v>388</v>
      </c>
      <c r="F106" t="e">
        <f>VLOOKUP(E106,Table_2[#All],3,FALSE)</f>
        <v>#N/A</v>
      </c>
    </row>
    <row r="107" spans="1:6" ht="15" thickBot="1" x14ac:dyDescent="0.4">
      <c r="A107" t="s">
        <v>2714</v>
      </c>
      <c r="B107" t="s">
        <v>2715</v>
      </c>
      <c r="C107" t="s">
        <v>2527</v>
      </c>
      <c r="E107" s="128" t="s">
        <v>390</v>
      </c>
      <c r="F107" t="e">
        <f>VLOOKUP(E107,Table_2[#All],3,FALSE)</f>
        <v>#N/A</v>
      </c>
    </row>
    <row r="108" spans="1:6" ht="15" thickBot="1" x14ac:dyDescent="0.4">
      <c r="A108" t="s">
        <v>2714</v>
      </c>
      <c r="B108" t="s">
        <v>2716</v>
      </c>
      <c r="C108" t="s">
        <v>2521</v>
      </c>
      <c r="E108" s="129" t="s">
        <v>392</v>
      </c>
      <c r="F108" t="e">
        <f>VLOOKUP(E108,Table_2[#All],3,FALSE)</f>
        <v>#N/A</v>
      </c>
    </row>
    <row r="109" spans="1:6" ht="15" thickBot="1" x14ac:dyDescent="0.4">
      <c r="A109" t="s">
        <v>2714</v>
      </c>
      <c r="B109" t="s">
        <v>2717</v>
      </c>
      <c r="C109" t="s">
        <v>2521</v>
      </c>
      <c r="E109" s="106" t="s">
        <v>2151</v>
      </c>
      <c r="F109" t="e">
        <f>VLOOKUP(E109,Table_2[#All],3,FALSE)</f>
        <v>#N/A</v>
      </c>
    </row>
    <row r="110" spans="1:6" ht="15" thickBot="1" x14ac:dyDescent="0.4">
      <c r="A110" t="s">
        <v>2718</v>
      </c>
      <c r="B110" t="s">
        <v>2719</v>
      </c>
      <c r="C110" t="s">
        <v>2720</v>
      </c>
      <c r="E110" s="110" t="s">
        <v>395</v>
      </c>
      <c r="F110" t="e">
        <f>VLOOKUP(E110,Table_2[#All],3,FALSE)</f>
        <v>#N/A</v>
      </c>
    </row>
    <row r="111" spans="1:6" ht="15" thickBot="1" x14ac:dyDescent="0.4">
      <c r="A111" t="s">
        <v>2721</v>
      </c>
      <c r="B111" t="s">
        <v>2722</v>
      </c>
      <c r="C111" t="s">
        <v>2505</v>
      </c>
      <c r="E111" s="128" t="s">
        <v>397</v>
      </c>
      <c r="F111" t="e">
        <f>VLOOKUP(E111,Table_2[#All],3,FALSE)</f>
        <v>#N/A</v>
      </c>
    </row>
    <row r="112" spans="1:6" ht="15" thickBot="1" x14ac:dyDescent="0.4">
      <c r="A112" t="s">
        <v>2723</v>
      </c>
      <c r="B112" t="s">
        <v>2724</v>
      </c>
      <c r="C112" t="s">
        <v>2725</v>
      </c>
      <c r="E112" s="123" t="s">
        <v>6108</v>
      </c>
      <c r="F112" t="e">
        <f>VLOOKUP(E112,Table_2[#All],3,FALSE)</f>
        <v>#N/A</v>
      </c>
    </row>
    <row r="113" spans="1:6" ht="15" thickBot="1" x14ac:dyDescent="0.4">
      <c r="A113" t="s">
        <v>2726</v>
      </c>
      <c r="B113" t="s">
        <v>2727</v>
      </c>
      <c r="C113" t="s">
        <v>2686</v>
      </c>
      <c r="E113" s="110" t="s">
        <v>402</v>
      </c>
      <c r="F113" t="e">
        <f>VLOOKUP(E113,Table_2[#All],3,FALSE)</f>
        <v>#N/A</v>
      </c>
    </row>
    <row r="114" spans="1:6" ht="15" thickBot="1" x14ac:dyDescent="0.4">
      <c r="A114" t="s">
        <v>2728</v>
      </c>
      <c r="B114" t="s">
        <v>2729</v>
      </c>
      <c r="C114" t="s">
        <v>2527</v>
      </c>
      <c r="E114" s="106" t="s">
        <v>404</v>
      </c>
      <c r="F114" t="e">
        <f>VLOOKUP(E114,Table_2[#All],3,FALSE)</f>
        <v>#N/A</v>
      </c>
    </row>
    <row r="115" spans="1:6" ht="15" thickBot="1" x14ac:dyDescent="0.4">
      <c r="A115" t="s">
        <v>2728</v>
      </c>
      <c r="B115" t="s">
        <v>2730</v>
      </c>
      <c r="C115" t="s">
        <v>2521</v>
      </c>
      <c r="E115" s="128" t="s">
        <v>406</v>
      </c>
      <c r="F115" t="str">
        <f>VLOOKUP(E115,Table_2[#All],3,FALSE)</f>
        <v>4,380,621</v>
      </c>
    </row>
    <row r="116" spans="1:6" ht="15" thickBot="1" x14ac:dyDescent="0.4">
      <c r="A116" t="s">
        <v>2731</v>
      </c>
      <c r="B116" t="s">
        <v>2732</v>
      </c>
      <c r="C116" t="s">
        <v>2733</v>
      </c>
      <c r="E116" s="128" t="s">
        <v>2198</v>
      </c>
      <c r="F116" t="e">
        <f>VLOOKUP(E116,Table_2[#All],3,FALSE)</f>
        <v>#N/A</v>
      </c>
    </row>
    <row r="117" spans="1:6" ht="15" thickBot="1" x14ac:dyDescent="0.4">
      <c r="A117" t="s">
        <v>2731</v>
      </c>
      <c r="B117" t="s">
        <v>2734</v>
      </c>
      <c r="C117" t="s">
        <v>2735</v>
      </c>
      <c r="E117" s="129" t="s">
        <v>409</v>
      </c>
      <c r="F117" t="e">
        <f>VLOOKUP(E117,Table_2[#All],3,FALSE)</f>
        <v>#N/A</v>
      </c>
    </row>
    <row r="118" spans="1:6" ht="15" thickBot="1" x14ac:dyDescent="0.4">
      <c r="A118" t="s">
        <v>2736</v>
      </c>
      <c r="B118" t="s">
        <v>2737</v>
      </c>
      <c r="C118" t="s">
        <v>2738</v>
      </c>
      <c r="E118" s="128" t="s">
        <v>411</v>
      </c>
      <c r="F118" t="e">
        <f>VLOOKUP(E118,Table_2[#All],3,FALSE)</f>
        <v>#N/A</v>
      </c>
    </row>
    <row r="119" spans="1:6" ht="15" thickBot="1" x14ac:dyDescent="0.4">
      <c r="A119" t="s">
        <v>2739</v>
      </c>
      <c r="B119" t="s">
        <v>2740</v>
      </c>
      <c r="C119" t="s">
        <v>2741</v>
      </c>
      <c r="E119" s="129" t="s">
        <v>415</v>
      </c>
      <c r="F119" t="e">
        <f>VLOOKUP(E119,Table_2[#All],3,FALSE)</f>
        <v>#N/A</v>
      </c>
    </row>
    <row r="120" spans="1:6" ht="15" thickBot="1" x14ac:dyDescent="0.4">
      <c r="A120" t="s">
        <v>2742</v>
      </c>
      <c r="B120" t="s">
        <v>2743</v>
      </c>
      <c r="C120" t="s">
        <v>2495</v>
      </c>
      <c r="E120" s="128" t="s">
        <v>417</v>
      </c>
      <c r="F120" t="e">
        <f>VLOOKUP(E120,Table_2[#All],3,FALSE)</f>
        <v>#N/A</v>
      </c>
    </row>
    <row r="121" spans="1:6" ht="15" thickBot="1" x14ac:dyDescent="0.4">
      <c r="A121" t="s">
        <v>2742</v>
      </c>
      <c r="B121" t="s">
        <v>2744</v>
      </c>
      <c r="C121" t="s">
        <v>2516</v>
      </c>
      <c r="E121" s="128" t="s">
        <v>419</v>
      </c>
      <c r="F121" t="e">
        <f>VLOOKUP(E121,Table_2[#All],3,FALSE)</f>
        <v>#N/A</v>
      </c>
    </row>
    <row r="122" spans="1:6" ht="15" thickBot="1" x14ac:dyDescent="0.4">
      <c r="A122" t="s">
        <v>2745</v>
      </c>
      <c r="B122" t="s">
        <v>2746</v>
      </c>
      <c r="C122" t="s">
        <v>2513</v>
      </c>
      <c r="E122" s="129" t="s">
        <v>421</v>
      </c>
      <c r="F122" t="e">
        <f>VLOOKUP(E122,Table_2[#All],3,FALSE)</f>
        <v>#N/A</v>
      </c>
    </row>
    <row r="123" spans="1:6" ht="15" thickBot="1" x14ac:dyDescent="0.4">
      <c r="A123" t="s">
        <v>2747</v>
      </c>
      <c r="B123" t="s">
        <v>2748</v>
      </c>
      <c r="C123" t="s">
        <v>2749</v>
      </c>
      <c r="E123" s="129" t="s">
        <v>423</v>
      </c>
      <c r="F123" t="e">
        <f>VLOOKUP(E123,Table_2[#All],3,FALSE)</f>
        <v>#N/A</v>
      </c>
    </row>
    <row r="124" spans="1:6" ht="15" thickBot="1" x14ac:dyDescent="0.4">
      <c r="A124" t="s">
        <v>2750</v>
      </c>
      <c r="B124" t="s">
        <v>2751</v>
      </c>
      <c r="C124" t="s">
        <v>2513</v>
      </c>
      <c r="E124" s="105" t="s">
        <v>425</v>
      </c>
      <c r="F124" t="e">
        <f>VLOOKUP(E124,Table_2[#All],3,FALSE)</f>
        <v>#N/A</v>
      </c>
    </row>
    <row r="125" spans="1:6" ht="15" thickBot="1" x14ac:dyDescent="0.4">
      <c r="A125" t="s">
        <v>1025</v>
      </c>
      <c r="B125" t="s">
        <v>2752</v>
      </c>
      <c r="C125" t="s">
        <v>2753</v>
      </c>
      <c r="E125" s="128" t="s">
        <v>427</v>
      </c>
      <c r="F125" t="e">
        <f>VLOOKUP(E125,Table_2[#All],3,FALSE)</f>
        <v>#N/A</v>
      </c>
    </row>
    <row r="126" spans="1:6" ht="15" thickBot="1" x14ac:dyDescent="0.4">
      <c r="A126" t="s">
        <v>2754</v>
      </c>
      <c r="B126" t="s">
        <v>2755</v>
      </c>
      <c r="C126" t="s">
        <v>2725</v>
      </c>
      <c r="E126" s="110" t="s">
        <v>6434</v>
      </c>
      <c r="F126" t="e">
        <f>VLOOKUP(E126,Table_2[#All],3,FALSE)</f>
        <v>#N/A</v>
      </c>
    </row>
    <row r="127" spans="1:6" ht="15" thickBot="1" x14ac:dyDescent="0.4">
      <c r="A127" t="s">
        <v>1048</v>
      </c>
      <c r="B127" t="s">
        <v>2756</v>
      </c>
      <c r="C127" t="s">
        <v>2115</v>
      </c>
      <c r="E127" s="106" t="s">
        <v>430</v>
      </c>
      <c r="F127" t="e">
        <f>VLOOKUP(E127,Table_2[#All],3,FALSE)</f>
        <v>#N/A</v>
      </c>
    </row>
    <row r="128" spans="1:6" ht="15" thickBot="1" x14ac:dyDescent="0.4">
      <c r="A128" t="s">
        <v>2757</v>
      </c>
      <c r="B128" t="s">
        <v>2758</v>
      </c>
      <c r="C128" t="s">
        <v>2759</v>
      </c>
      <c r="E128" s="128" t="s">
        <v>432</v>
      </c>
      <c r="F128" t="e">
        <f>VLOOKUP(E128,Table_2[#All],3,FALSE)</f>
        <v>#N/A</v>
      </c>
    </row>
    <row r="129" spans="1:6" ht="15" thickBot="1" x14ac:dyDescent="0.4">
      <c r="A129" t="s">
        <v>2760</v>
      </c>
      <c r="B129" t="s">
        <v>2444</v>
      </c>
      <c r="C129" t="s">
        <v>2761</v>
      </c>
      <c r="E129" s="105" t="s">
        <v>434</v>
      </c>
      <c r="F129" t="e">
        <f>VLOOKUP(E129,Table_2[#All],3,FALSE)</f>
        <v>#N/A</v>
      </c>
    </row>
    <row r="130" spans="1:6" ht="15" thickBot="1" x14ac:dyDescent="0.4">
      <c r="A130" t="s">
        <v>2762</v>
      </c>
      <c r="B130" t="s">
        <v>2763</v>
      </c>
      <c r="C130" t="s">
        <v>2495</v>
      </c>
      <c r="E130" s="128" t="s">
        <v>436</v>
      </c>
      <c r="F130" t="e">
        <f>VLOOKUP(E130,Table_2[#All],3,FALSE)</f>
        <v>#N/A</v>
      </c>
    </row>
    <row r="131" spans="1:6" ht="15" thickBot="1" x14ac:dyDescent="0.4">
      <c r="A131" t="s">
        <v>2764</v>
      </c>
      <c r="B131" t="s">
        <v>2765</v>
      </c>
      <c r="C131" t="s">
        <v>2766</v>
      </c>
      <c r="E131" s="128" t="s">
        <v>438</v>
      </c>
      <c r="F131" t="e">
        <f>VLOOKUP(E131,Table_2[#All],3,FALSE)</f>
        <v>#N/A</v>
      </c>
    </row>
    <row r="132" spans="1:6" ht="15" thickBot="1" x14ac:dyDescent="0.4">
      <c r="A132" t="s">
        <v>1097</v>
      </c>
      <c r="B132" t="s">
        <v>2767</v>
      </c>
      <c r="C132" t="s">
        <v>2768</v>
      </c>
      <c r="E132" s="128" t="s">
        <v>440</v>
      </c>
      <c r="F132" t="e">
        <f>VLOOKUP(E132,Table_2[#All],3,FALSE)</f>
        <v>#N/A</v>
      </c>
    </row>
    <row r="133" spans="1:6" x14ac:dyDescent="0.35">
      <c r="A133" t="s">
        <v>2769</v>
      </c>
      <c r="B133" t="s">
        <v>2770</v>
      </c>
      <c r="C133" t="s">
        <v>2495</v>
      </c>
      <c r="E133" s="130" t="s">
        <v>442</v>
      </c>
      <c r="F133" t="e">
        <f>VLOOKUP(E133,Table_2[#All],3,FALSE)</f>
        <v>#N/A</v>
      </c>
    </row>
    <row r="134" spans="1:6" x14ac:dyDescent="0.35">
      <c r="A134" t="s">
        <v>2771</v>
      </c>
      <c r="B134" t="s">
        <v>2772</v>
      </c>
      <c r="C134" t="s">
        <v>2773</v>
      </c>
      <c r="E134" s="57"/>
      <c r="F134" s="60"/>
    </row>
    <row r="135" spans="1:6" x14ac:dyDescent="0.35">
      <c r="A135" t="s">
        <v>250</v>
      </c>
      <c r="B135" t="s">
        <v>2774</v>
      </c>
      <c r="C135" t="s">
        <v>2775</v>
      </c>
      <c r="E135" s="56"/>
      <c r="F135" s="60"/>
    </row>
    <row r="136" spans="1:6" x14ac:dyDescent="0.35">
      <c r="A136" t="s">
        <v>2776</v>
      </c>
      <c r="B136" t="s">
        <v>2777</v>
      </c>
      <c r="C136" t="s">
        <v>2725</v>
      </c>
      <c r="E136" s="57"/>
      <c r="F136" s="60"/>
    </row>
    <row r="137" spans="1:6" x14ac:dyDescent="0.35">
      <c r="A137" t="s">
        <v>2778</v>
      </c>
      <c r="B137" t="s">
        <v>2779</v>
      </c>
      <c r="C137" t="s">
        <v>2513</v>
      </c>
      <c r="E137" s="56"/>
      <c r="F137" s="60"/>
    </row>
    <row r="138" spans="1:6" x14ac:dyDescent="0.35">
      <c r="A138" t="s">
        <v>2780</v>
      </c>
      <c r="B138" t="s">
        <v>2376</v>
      </c>
      <c r="C138" t="s">
        <v>2686</v>
      </c>
      <c r="E138" s="57"/>
      <c r="F138" s="60"/>
    </row>
    <row r="139" spans="1:6" x14ac:dyDescent="0.35">
      <c r="A139" t="s">
        <v>2780</v>
      </c>
      <c r="B139" t="s">
        <v>2781</v>
      </c>
      <c r="C139" t="s">
        <v>2688</v>
      </c>
      <c r="E139" s="58"/>
      <c r="F139" s="61"/>
    </row>
    <row r="140" spans="1:6" x14ac:dyDescent="0.35">
      <c r="A140" t="s">
        <v>2782</v>
      </c>
      <c r="B140" t="s">
        <v>2783</v>
      </c>
      <c r="C140" t="s">
        <v>2513</v>
      </c>
      <c r="E140" s="79"/>
    </row>
    <row r="141" spans="1:6" x14ac:dyDescent="0.35">
      <c r="A141" t="s">
        <v>2782</v>
      </c>
      <c r="B141" t="s">
        <v>2784</v>
      </c>
      <c r="C141" t="s">
        <v>2542</v>
      </c>
      <c r="E141" s="75"/>
    </row>
    <row r="142" spans="1:6" x14ac:dyDescent="0.35">
      <c r="A142" t="s">
        <v>2785</v>
      </c>
      <c r="B142" t="s">
        <v>2786</v>
      </c>
      <c r="C142" t="s">
        <v>2527</v>
      </c>
      <c r="E142" s="81"/>
    </row>
    <row r="143" spans="1:6" ht="15" thickBot="1" x14ac:dyDescent="0.4">
      <c r="A143" t="s">
        <v>2785</v>
      </c>
      <c r="B143" t="s">
        <v>2787</v>
      </c>
      <c r="C143" t="s">
        <v>2521</v>
      </c>
      <c r="E143" s="80"/>
    </row>
    <row r="144" spans="1:6" ht="15" thickBot="1" x14ac:dyDescent="0.4">
      <c r="A144" t="s">
        <v>2788</v>
      </c>
      <c r="B144" t="s">
        <v>2789</v>
      </c>
      <c r="C144" t="s">
        <v>2790</v>
      </c>
      <c r="E144" s="90"/>
    </row>
    <row r="145" spans="1:5" ht="15" thickBot="1" x14ac:dyDescent="0.4">
      <c r="A145" t="s">
        <v>2791</v>
      </c>
      <c r="B145" t="s">
        <v>2792</v>
      </c>
      <c r="C145" t="s">
        <v>2793</v>
      </c>
      <c r="E145" s="85"/>
    </row>
    <row r="146" spans="1:5" x14ac:dyDescent="0.35">
      <c r="A146" t="s">
        <v>2794</v>
      </c>
      <c r="B146" t="s">
        <v>2795</v>
      </c>
      <c r="C146" t="s">
        <v>2531</v>
      </c>
      <c r="E146" s="93"/>
    </row>
    <row r="147" spans="1:5" x14ac:dyDescent="0.35">
      <c r="A147" t="s">
        <v>2796</v>
      </c>
      <c r="B147" t="s">
        <v>2797</v>
      </c>
      <c r="C147" t="s">
        <v>2798</v>
      </c>
      <c r="E147" s="95"/>
    </row>
    <row r="148" spans="1:5" x14ac:dyDescent="0.35">
      <c r="A148" t="s">
        <v>2799</v>
      </c>
      <c r="B148" t="s">
        <v>2800</v>
      </c>
      <c r="C148" t="s">
        <v>2513</v>
      </c>
      <c r="E148" s="96"/>
    </row>
    <row r="149" spans="1:5" x14ac:dyDescent="0.35">
      <c r="A149" t="s">
        <v>2801</v>
      </c>
      <c r="B149" t="s">
        <v>2802</v>
      </c>
      <c r="C149" t="s">
        <v>2495</v>
      </c>
      <c r="E149" s="114"/>
    </row>
    <row r="150" spans="1:5" ht="15" thickBot="1" x14ac:dyDescent="0.4">
      <c r="A150" t="s">
        <v>2801</v>
      </c>
      <c r="B150" t="s">
        <v>2803</v>
      </c>
      <c r="C150" t="s">
        <v>2518</v>
      </c>
      <c r="E150" s="79"/>
    </row>
    <row r="151" spans="1:5" ht="15" thickBot="1" x14ac:dyDescent="0.4">
      <c r="A151" t="s">
        <v>2804</v>
      </c>
      <c r="B151" t="s">
        <v>2805</v>
      </c>
      <c r="C151" t="s">
        <v>2806</v>
      </c>
      <c r="E151" s="106"/>
    </row>
    <row r="152" spans="1:5" ht="15" thickBot="1" x14ac:dyDescent="0.4">
      <c r="A152" t="s">
        <v>2807</v>
      </c>
      <c r="B152" t="s">
        <v>2808</v>
      </c>
      <c r="C152" t="s">
        <v>2809</v>
      </c>
      <c r="E152" s="110"/>
    </row>
    <row r="153" spans="1:5" ht="15" thickBot="1" x14ac:dyDescent="0.4">
      <c r="A153" t="s">
        <v>2810</v>
      </c>
      <c r="B153" t="s">
        <v>2811</v>
      </c>
      <c r="C153" t="s">
        <v>2521</v>
      </c>
      <c r="E153" s="104"/>
    </row>
    <row r="154" spans="1:5" ht="15" thickBot="1" x14ac:dyDescent="0.4">
      <c r="A154" t="s">
        <v>277</v>
      </c>
      <c r="B154" t="s">
        <v>2812</v>
      </c>
      <c r="C154" t="s">
        <v>2813</v>
      </c>
      <c r="E154" s="109"/>
    </row>
    <row r="155" spans="1:5" ht="15" thickBot="1" x14ac:dyDescent="0.4">
      <c r="A155" t="s">
        <v>2814</v>
      </c>
      <c r="B155" t="s">
        <v>2786</v>
      </c>
      <c r="C155" t="s">
        <v>2527</v>
      </c>
      <c r="E155" s="109"/>
    </row>
    <row r="156" spans="1:5" x14ac:dyDescent="0.35">
      <c r="A156" t="s">
        <v>1239</v>
      </c>
      <c r="B156" t="s">
        <v>2815</v>
      </c>
      <c r="C156" t="s">
        <v>2816</v>
      </c>
    </row>
    <row r="157" spans="1:5" x14ac:dyDescent="0.35">
      <c r="A157" t="s">
        <v>2817</v>
      </c>
      <c r="B157" t="s">
        <v>2818</v>
      </c>
      <c r="C157" t="s">
        <v>2656</v>
      </c>
    </row>
    <row r="158" spans="1:5" x14ac:dyDescent="0.35">
      <c r="A158" t="s">
        <v>2819</v>
      </c>
      <c r="B158" t="s">
        <v>2820</v>
      </c>
      <c r="C158" t="s">
        <v>2516</v>
      </c>
    </row>
    <row r="159" spans="1:5" x14ac:dyDescent="0.35">
      <c r="A159" t="s">
        <v>2821</v>
      </c>
      <c r="B159" t="s">
        <v>2822</v>
      </c>
      <c r="C159" t="s">
        <v>2516</v>
      </c>
    </row>
    <row r="160" spans="1:5" x14ac:dyDescent="0.35">
      <c r="A160" t="s">
        <v>2823</v>
      </c>
      <c r="B160" t="s">
        <v>2824</v>
      </c>
      <c r="C160" t="s">
        <v>2825</v>
      </c>
    </row>
    <row r="161" spans="1:3" x14ac:dyDescent="0.35">
      <c r="A161" t="s">
        <v>2823</v>
      </c>
      <c r="B161" t="s">
        <v>2826</v>
      </c>
      <c r="C161" t="s">
        <v>2827</v>
      </c>
    </row>
    <row r="162" spans="1:3" x14ac:dyDescent="0.35">
      <c r="A162" t="s">
        <v>2828</v>
      </c>
      <c r="B162" t="s">
        <v>2829</v>
      </c>
      <c r="C162" t="s">
        <v>2830</v>
      </c>
    </row>
    <row r="163" spans="1:3" x14ac:dyDescent="0.35">
      <c r="A163" t="s">
        <v>2831</v>
      </c>
      <c r="B163" t="s">
        <v>2832</v>
      </c>
      <c r="C163" t="s">
        <v>2518</v>
      </c>
    </row>
    <row r="164" spans="1:3" x14ac:dyDescent="0.35">
      <c r="A164" t="s">
        <v>2831</v>
      </c>
      <c r="B164" t="s">
        <v>2833</v>
      </c>
      <c r="C164" t="s">
        <v>2834</v>
      </c>
    </row>
    <row r="165" spans="1:3" x14ac:dyDescent="0.35">
      <c r="A165" t="s">
        <v>2835</v>
      </c>
      <c r="B165" t="s">
        <v>2836</v>
      </c>
      <c r="C165" t="s">
        <v>2837</v>
      </c>
    </row>
    <row r="166" spans="1:3" x14ac:dyDescent="0.35">
      <c r="A166" t="s">
        <v>2838</v>
      </c>
      <c r="B166" t="s">
        <v>2839</v>
      </c>
      <c r="C166" t="s">
        <v>2840</v>
      </c>
    </row>
    <row r="167" spans="1:3" x14ac:dyDescent="0.35">
      <c r="A167" t="s">
        <v>2841</v>
      </c>
      <c r="B167" t="s">
        <v>2652</v>
      </c>
      <c r="C167" t="s">
        <v>2531</v>
      </c>
    </row>
    <row r="168" spans="1:3" x14ac:dyDescent="0.35">
      <c r="A168" t="s">
        <v>2841</v>
      </c>
      <c r="B168" t="s">
        <v>2842</v>
      </c>
      <c r="C168" t="s">
        <v>2513</v>
      </c>
    </row>
    <row r="169" spans="1:3" x14ac:dyDescent="0.35">
      <c r="A169" t="s">
        <v>2843</v>
      </c>
      <c r="B169" t="s">
        <v>2844</v>
      </c>
      <c r="C169" t="s">
        <v>2513</v>
      </c>
    </row>
    <row r="170" spans="1:3" x14ac:dyDescent="0.35">
      <c r="A170" t="s">
        <v>2843</v>
      </c>
      <c r="B170" t="s">
        <v>2845</v>
      </c>
      <c r="C170" t="s">
        <v>2542</v>
      </c>
    </row>
    <row r="171" spans="1:3" x14ac:dyDescent="0.35">
      <c r="A171" t="s">
        <v>2846</v>
      </c>
      <c r="B171" t="s">
        <v>2847</v>
      </c>
      <c r="C171" t="s">
        <v>2513</v>
      </c>
    </row>
    <row r="172" spans="1:3" x14ac:dyDescent="0.35">
      <c r="A172" t="s">
        <v>2846</v>
      </c>
      <c r="B172" t="s">
        <v>2848</v>
      </c>
      <c r="C172" t="s">
        <v>2542</v>
      </c>
    </row>
    <row r="173" spans="1:3" x14ac:dyDescent="0.35">
      <c r="A173" t="s">
        <v>2849</v>
      </c>
      <c r="B173" t="s">
        <v>2850</v>
      </c>
      <c r="C173" t="s">
        <v>2513</v>
      </c>
    </row>
    <row r="174" spans="1:3" x14ac:dyDescent="0.35">
      <c r="A174" t="s">
        <v>2851</v>
      </c>
      <c r="B174" t="s">
        <v>2852</v>
      </c>
      <c r="C174" t="s">
        <v>2853</v>
      </c>
    </row>
    <row r="175" spans="1:3" x14ac:dyDescent="0.35">
      <c r="A175" t="s">
        <v>2854</v>
      </c>
      <c r="B175" t="s">
        <v>2855</v>
      </c>
      <c r="C175" t="s">
        <v>2686</v>
      </c>
    </row>
    <row r="176" spans="1:3" x14ac:dyDescent="0.35">
      <c r="A176" t="s">
        <v>2856</v>
      </c>
      <c r="B176" t="s">
        <v>2690</v>
      </c>
      <c r="C176" t="s">
        <v>2683</v>
      </c>
    </row>
    <row r="177" spans="1:3" x14ac:dyDescent="0.35">
      <c r="A177" t="s">
        <v>2856</v>
      </c>
      <c r="B177" t="s">
        <v>2857</v>
      </c>
      <c r="C177" t="s">
        <v>2858</v>
      </c>
    </row>
    <row r="178" spans="1:3" x14ac:dyDescent="0.35">
      <c r="A178" t="s">
        <v>2859</v>
      </c>
      <c r="B178" t="s">
        <v>2860</v>
      </c>
      <c r="C178" t="s">
        <v>2735</v>
      </c>
    </row>
    <row r="179" spans="1:3" x14ac:dyDescent="0.35">
      <c r="A179" t="s">
        <v>2861</v>
      </c>
      <c r="B179" t="s">
        <v>2862</v>
      </c>
      <c r="C179" t="s">
        <v>2863</v>
      </c>
    </row>
    <row r="180" spans="1:3" x14ac:dyDescent="0.35">
      <c r="A180" t="s">
        <v>2864</v>
      </c>
      <c r="B180" t="s">
        <v>2865</v>
      </c>
      <c r="C180" t="s">
        <v>2735</v>
      </c>
    </row>
    <row r="181" spans="1:3" x14ac:dyDescent="0.35">
      <c r="A181" t="s">
        <v>2864</v>
      </c>
      <c r="B181" t="s">
        <v>2866</v>
      </c>
      <c r="C181" t="s">
        <v>2867</v>
      </c>
    </row>
    <row r="182" spans="1:3" x14ac:dyDescent="0.35">
      <c r="A182" t="s">
        <v>2868</v>
      </c>
      <c r="B182" t="s">
        <v>2869</v>
      </c>
      <c r="C182" t="s">
        <v>2518</v>
      </c>
    </row>
    <row r="183" spans="1:3" x14ac:dyDescent="0.35">
      <c r="A183" t="s">
        <v>1312</v>
      </c>
      <c r="B183" t="s">
        <v>2870</v>
      </c>
      <c r="C183" t="s">
        <v>2871</v>
      </c>
    </row>
    <row r="184" spans="1:3" x14ac:dyDescent="0.35">
      <c r="A184" t="s">
        <v>2872</v>
      </c>
      <c r="B184" t="s">
        <v>2873</v>
      </c>
      <c r="C184" t="s">
        <v>2516</v>
      </c>
    </row>
    <row r="185" spans="1:3" x14ac:dyDescent="0.35">
      <c r="A185" t="s">
        <v>2872</v>
      </c>
      <c r="B185" t="s">
        <v>2874</v>
      </c>
      <c r="C185" t="s">
        <v>2518</v>
      </c>
    </row>
    <row r="186" spans="1:3" x14ac:dyDescent="0.35">
      <c r="A186" t="s">
        <v>2875</v>
      </c>
      <c r="B186" t="s">
        <v>2876</v>
      </c>
      <c r="C186" t="s">
        <v>2877</v>
      </c>
    </row>
    <row r="187" spans="1:3" x14ac:dyDescent="0.35">
      <c r="A187" t="s">
        <v>2878</v>
      </c>
      <c r="B187" t="s">
        <v>2879</v>
      </c>
      <c r="C187" t="s">
        <v>2513</v>
      </c>
    </row>
    <row r="188" spans="1:3" x14ac:dyDescent="0.35">
      <c r="A188" t="s">
        <v>2878</v>
      </c>
      <c r="B188" t="s">
        <v>2880</v>
      </c>
      <c r="C188" t="s">
        <v>2542</v>
      </c>
    </row>
    <row r="189" spans="1:3" x14ac:dyDescent="0.35">
      <c r="A189" t="s">
        <v>2881</v>
      </c>
      <c r="B189" t="s">
        <v>2882</v>
      </c>
      <c r="C189" t="s">
        <v>2516</v>
      </c>
    </row>
    <row r="190" spans="1:3" x14ac:dyDescent="0.35">
      <c r="A190" t="s">
        <v>2881</v>
      </c>
      <c r="B190" t="s">
        <v>2883</v>
      </c>
      <c r="C190" t="s">
        <v>2518</v>
      </c>
    </row>
    <row r="191" spans="1:3" x14ac:dyDescent="0.35">
      <c r="A191" t="s">
        <v>2884</v>
      </c>
      <c r="B191" t="s">
        <v>2885</v>
      </c>
      <c r="C191" t="s">
        <v>2886</v>
      </c>
    </row>
    <row r="192" spans="1:3" x14ac:dyDescent="0.35">
      <c r="A192" t="s">
        <v>2887</v>
      </c>
      <c r="B192" t="s">
        <v>2888</v>
      </c>
      <c r="C192" t="s">
        <v>2834</v>
      </c>
    </row>
    <row r="193" spans="1:3" x14ac:dyDescent="0.35">
      <c r="A193" t="s">
        <v>2889</v>
      </c>
      <c r="B193" t="s">
        <v>2890</v>
      </c>
      <c r="C193" t="s">
        <v>2891</v>
      </c>
    </row>
    <row r="194" spans="1:3" x14ac:dyDescent="0.35">
      <c r="A194" t="s">
        <v>1377</v>
      </c>
      <c r="B194" t="s">
        <v>2892</v>
      </c>
      <c r="C194" t="s">
        <v>2893</v>
      </c>
    </row>
    <row r="195" spans="1:3" x14ac:dyDescent="0.35">
      <c r="A195" t="s">
        <v>2894</v>
      </c>
      <c r="B195" t="s">
        <v>2895</v>
      </c>
      <c r="C195" t="s">
        <v>2896</v>
      </c>
    </row>
    <row r="196" spans="1:3" x14ac:dyDescent="0.35">
      <c r="A196" t="s">
        <v>2897</v>
      </c>
      <c r="B196" t="s">
        <v>2898</v>
      </c>
      <c r="C196" t="s">
        <v>2899</v>
      </c>
    </row>
    <row r="197" spans="1:3" x14ac:dyDescent="0.35">
      <c r="A197" t="s">
        <v>2900</v>
      </c>
      <c r="B197" t="s">
        <v>2901</v>
      </c>
      <c r="C197" t="s">
        <v>2902</v>
      </c>
    </row>
    <row r="198" spans="1:3" x14ac:dyDescent="0.35">
      <c r="A198" t="s">
        <v>2903</v>
      </c>
      <c r="B198" t="s">
        <v>2504</v>
      </c>
      <c r="C198" t="s">
        <v>2513</v>
      </c>
    </row>
    <row r="199" spans="1:3" x14ac:dyDescent="0.35">
      <c r="A199" t="s">
        <v>2903</v>
      </c>
      <c r="B199" t="s">
        <v>2904</v>
      </c>
      <c r="C199" t="s">
        <v>2542</v>
      </c>
    </row>
    <row r="200" spans="1:3" x14ac:dyDescent="0.35">
      <c r="A200" t="s">
        <v>2905</v>
      </c>
      <c r="B200" t="s">
        <v>2906</v>
      </c>
      <c r="C200" t="s">
        <v>2513</v>
      </c>
    </row>
    <row r="201" spans="1:3" x14ac:dyDescent="0.35">
      <c r="A201" t="s">
        <v>2905</v>
      </c>
      <c r="B201" t="s">
        <v>2907</v>
      </c>
      <c r="C201" t="s">
        <v>2542</v>
      </c>
    </row>
    <row r="202" spans="1:3" x14ac:dyDescent="0.35">
      <c r="A202" t="s">
        <v>2908</v>
      </c>
      <c r="B202" t="s">
        <v>2909</v>
      </c>
      <c r="C202" t="s">
        <v>2910</v>
      </c>
    </row>
    <row r="203" spans="1:3" x14ac:dyDescent="0.35">
      <c r="A203" t="s">
        <v>2911</v>
      </c>
      <c r="B203" t="s">
        <v>2604</v>
      </c>
      <c r="C203" t="s">
        <v>2531</v>
      </c>
    </row>
    <row r="204" spans="1:3" x14ac:dyDescent="0.35">
      <c r="A204" t="s">
        <v>2911</v>
      </c>
      <c r="B204" t="s">
        <v>2912</v>
      </c>
      <c r="C204" t="s">
        <v>2513</v>
      </c>
    </row>
    <row r="205" spans="1:3" x14ac:dyDescent="0.35">
      <c r="A205" t="s">
        <v>2913</v>
      </c>
      <c r="B205" t="s">
        <v>2914</v>
      </c>
      <c r="C205" t="s">
        <v>2513</v>
      </c>
    </row>
    <row r="206" spans="1:3" x14ac:dyDescent="0.35">
      <c r="A206" t="s">
        <v>2913</v>
      </c>
      <c r="B206" t="s">
        <v>2915</v>
      </c>
      <c r="C206" t="s">
        <v>2916</v>
      </c>
    </row>
    <row r="207" spans="1:3" x14ac:dyDescent="0.35">
      <c r="A207" t="s">
        <v>2917</v>
      </c>
      <c r="B207" t="s">
        <v>2918</v>
      </c>
      <c r="C207" t="s">
        <v>2521</v>
      </c>
    </row>
    <row r="208" spans="1:3" x14ac:dyDescent="0.35">
      <c r="A208" t="s">
        <v>2919</v>
      </c>
      <c r="B208" t="s">
        <v>2920</v>
      </c>
      <c r="C208" t="s">
        <v>2516</v>
      </c>
    </row>
    <row r="209" spans="1:3" x14ac:dyDescent="0.35">
      <c r="A209" t="s">
        <v>2919</v>
      </c>
      <c r="B209" t="s">
        <v>2517</v>
      </c>
      <c r="C209" t="s">
        <v>2518</v>
      </c>
    </row>
    <row r="210" spans="1:3" x14ac:dyDescent="0.35">
      <c r="A210" t="s">
        <v>2921</v>
      </c>
      <c r="B210" t="s">
        <v>2922</v>
      </c>
      <c r="C210" t="s">
        <v>2923</v>
      </c>
    </row>
    <row r="211" spans="1:3" x14ac:dyDescent="0.35">
      <c r="A211" t="s">
        <v>2924</v>
      </c>
      <c r="B211" t="s">
        <v>2925</v>
      </c>
      <c r="C211" t="s">
        <v>2531</v>
      </c>
    </row>
    <row r="212" spans="1:3" x14ac:dyDescent="0.35">
      <c r="A212" t="s">
        <v>2924</v>
      </c>
      <c r="B212" t="s">
        <v>2926</v>
      </c>
      <c r="C212" t="s">
        <v>2513</v>
      </c>
    </row>
    <row r="213" spans="1:3" x14ac:dyDescent="0.35">
      <c r="A213" t="s">
        <v>2927</v>
      </c>
      <c r="B213" t="s">
        <v>2928</v>
      </c>
      <c r="C213" t="s">
        <v>2656</v>
      </c>
    </row>
    <row r="214" spans="1:3" x14ac:dyDescent="0.35">
      <c r="A214" t="s">
        <v>2929</v>
      </c>
      <c r="B214" t="s">
        <v>2930</v>
      </c>
      <c r="C214" t="s">
        <v>2518</v>
      </c>
    </row>
    <row r="215" spans="1:3" x14ac:dyDescent="0.35">
      <c r="A215" t="s">
        <v>2931</v>
      </c>
      <c r="B215" t="s">
        <v>2932</v>
      </c>
      <c r="C215" t="s">
        <v>2516</v>
      </c>
    </row>
    <row r="216" spans="1:3" x14ac:dyDescent="0.35">
      <c r="A216" t="s">
        <v>2931</v>
      </c>
      <c r="B216" t="s">
        <v>2933</v>
      </c>
      <c r="C216" t="s">
        <v>2518</v>
      </c>
    </row>
    <row r="217" spans="1:3" x14ac:dyDescent="0.35">
      <c r="A217" t="s">
        <v>2934</v>
      </c>
      <c r="B217" t="s">
        <v>2834</v>
      </c>
      <c r="C217" t="s">
        <v>2531</v>
      </c>
    </row>
    <row r="218" spans="1:3" x14ac:dyDescent="0.35">
      <c r="A218" t="s">
        <v>2935</v>
      </c>
      <c r="B218" t="s">
        <v>2936</v>
      </c>
      <c r="C218" t="s">
        <v>2531</v>
      </c>
    </row>
    <row r="219" spans="1:3" x14ac:dyDescent="0.35">
      <c r="A219" t="s">
        <v>2937</v>
      </c>
      <c r="B219" t="s">
        <v>2938</v>
      </c>
      <c r="C219" t="s">
        <v>2939</v>
      </c>
    </row>
    <row r="220" spans="1:3" x14ac:dyDescent="0.35">
      <c r="A220" t="s">
        <v>2940</v>
      </c>
      <c r="B220" t="s">
        <v>2941</v>
      </c>
      <c r="C220" t="s">
        <v>2942</v>
      </c>
    </row>
    <row r="221" spans="1:3" x14ac:dyDescent="0.35">
      <c r="A221" t="s">
        <v>1469</v>
      </c>
      <c r="B221" t="s">
        <v>2943</v>
      </c>
      <c r="C221" t="s">
        <v>2944</v>
      </c>
    </row>
    <row r="222" spans="1:3" x14ac:dyDescent="0.35">
      <c r="A222" t="s">
        <v>2945</v>
      </c>
      <c r="B222" t="s">
        <v>2946</v>
      </c>
      <c r="C222" t="s">
        <v>2947</v>
      </c>
    </row>
    <row r="223" spans="1:3" x14ac:dyDescent="0.35">
      <c r="A223" t="s">
        <v>2948</v>
      </c>
      <c r="B223" t="s">
        <v>2949</v>
      </c>
      <c r="C223" t="s">
        <v>2518</v>
      </c>
    </row>
    <row r="224" spans="1:3" x14ac:dyDescent="0.35">
      <c r="A224" t="s">
        <v>2950</v>
      </c>
      <c r="B224" t="s">
        <v>2951</v>
      </c>
      <c r="C224" t="s">
        <v>2516</v>
      </c>
    </row>
    <row r="225" spans="1:3" x14ac:dyDescent="0.35">
      <c r="A225" t="s">
        <v>2950</v>
      </c>
      <c r="B225" t="s">
        <v>2952</v>
      </c>
      <c r="C225" t="s">
        <v>2518</v>
      </c>
    </row>
    <row r="226" spans="1:3" x14ac:dyDescent="0.35">
      <c r="A226" t="s">
        <v>2953</v>
      </c>
      <c r="B226" t="s">
        <v>2954</v>
      </c>
      <c r="C226" t="s">
        <v>2513</v>
      </c>
    </row>
    <row r="227" spans="1:3" x14ac:dyDescent="0.35">
      <c r="A227" t="s">
        <v>2953</v>
      </c>
      <c r="B227" t="s">
        <v>2955</v>
      </c>
      <c r="C227" t="s">
        <v>2542</v>
      </c>
    </row>
    <row r="228" spans="1:3" x14ac:dyDescent="0.35">
      <c r="A228" t="s">
        <v>2956</v>
      </c>
      <c r="B228" t="s">
        <v>2957</v>
      </c>
      <c r="C228" t="s">
        <v>2840</v>
      </c>
    </row>
    <row r="229" spans="1:3" x14ac:dyDescent="0.35">
      <c r="A229" t="s">
        <v>1501</v>
      </c>
      <c r="B229" t="s">
        <v>2958</v>
      </c>
      <c r="C229" t="s">
        <v>2959</v>
      </c>
    </row>
    <row r="230" spans="1:3" x14ac:dyDescent="0.35">
      <c r="A230" t="s">
        <v>2960</v>
      </c>
      <c r="B230" t="s">
        <v>2504</v>
      </c>
      <c r="C230" t="s">
        <v>2513</v>
      </c>
    </row>
    <row r="231" spans="1:3" x14ac:dyDescent="0.35">
      <c r="A231" t="s">
        <v>2960</v>
      </c>
      <c r="B231" t="s">
        <v>2961</v>
      </c>
      <c r="C231" t="s">
        <v>2542</v>
      </c>
    </row>
    <row r="232" spans="1:3" x14ac:dyDescent="0.35">
      <c r="A232" t="s">
        <v>2962</v>
      </c>
      <c r="B232" t="s">
        <v>2963</v>
      </c>
      <c r="C232" t="s">
        <v>2527</v>
      </c>
    </row>
    <row r="233" spans="1:3" x14ac:dyDescent="0.35">
      <c r="A233" t="s">
        <v>2964</v>
      </c>
      <c r="B233" t="s">
        <v>2965</v>
      </c>
      <c r="C233" t="s">
        <v>2966</v>
      </c>
    </row>
    <row r="234" spans="1:3" x14ac:dyDescent="0.35">
      <c r="A234" t="s">
        <v>2964</v>
      </c>
      <c r="B234" t="s">
        <v>2967</v>
      </c>
      <c r="C234" t="s">
        <v>2968</v>
      </c>
    </row>
    <row r="235" spans="1:3" x14ac:dyDescent="0.35">
      <c r="A235" t="s">
        <v>2969</v>
      </c>
      <c r="B235" t="s">
        <v>2970</v>
      </c>
      <c r="C235" t="s">
        <v>2527</v>
      </c>
    </row>
    <row r="236" spans="1:3" x14ac:dyDescent="0.35">
      <c r="A236" t="s">
        <v>2971</v>
      </c>
      <c r="B236" t="s">
        <v>2972</v>
      </c>
      <c r="C236" t="s">
        <v>2513</v>
      </c>
    </row>
    <row r="237" spans="1:3" x14ac:dyDescent="0.35">
      <c r="A237" t="s">
        <v>2973</v>
      </c>
      <c r="B237" t="s">
        <v>2974</v>
      </c>
      <c r="C237" t="s">
        <v>2527</v>
      </c>
    </row>
    <row r="238" spans="1:3" x14ac:dyDescent="0.35">
      <c r="A238" t="s">
        <v>2975</v>
      </c>
      <c r="B238" t="s">
        <v>2976</v>
      </c>
      <c r="C238" t="s">
        <v>2683</v>
      </c>
    </row>
    <row r="239" spans="1:3" x14ac:dyDescent="0.35">
      <c r="A239" t="s">
        <v>2977</v>
      </c>
      <c r="B239" t="s">
        <v>2978</v>
      </c>
      <c r="C239" t="s">
        <v>2979</v>
      </c>
    </row>
    <row r="240" spans="1:3" x14ac:dyDescent="0.35">
      <c r="A240" t="s">
        <v>1551</v>
      </c>
      <c r="B240" t="s">
        <v>2980</v>
      </c>
      <c r="C240" t="s">
        <v>2981</v>
      </c>
    </row>
    <row r="241" spans="1:3" x14ac:dyDescent="0.35">
      <c r="A241" t="s">
        <v>2982</v>
      </c>
      <c r="B241" t="s">
        <v>2983</v>
      </c>
      <c r="C241" t="s">
        <v>2984</v>
      </c>
    </row>
    <row r="242" spans="1:3" x14ac:dyDescent="0.35">
      <c r="A242" t="s">
        <v>2985</v>
      </c>
      <c r="B242" t="s">
        <v>2986</v>
      </c>
      <c r="C242" t="s">
        <v>2513</v>
      </c>
    </row>
    <row r="243" spans="1:3" x14ac:dyDescent="0.35">
      <c r="A243" t="s">
        <v>2985</v>
      </c>
      <c r="B243" t="s">
        <v>2987</v>
      </c>
      <c r="C243" t="s">
        <v>2988</v>
      </c>
    </row>
    <row r="244" spans="1:3" x14ac:dyDescent="0.35">
      <c r="A244" t="s">
        <v>2989</v>
      </c>
      <c r="B244" t="s">
        <v>2990</v>
      </c>
      <c r="C244" t="s">
        <v>2518</v>
      </c>
    </row>
    <row r="245" spans="1:3" x14ac:dyDescent="0.35">
      <c r="A245" t="s">
        <v>318</v>
      </c>
      <c r="B245" t="s">
        <v>2991</v>
      </c>
      <c r="C245" t="s">
        <v>2992</v>
      </c>
    </row>
    <row r="246" spans="1:3" x14ac:dyDescent="0.35">
      <c r="A246" t="s">
        <v>2993</v>
      </c>
      <c r="B246" t="s">
        <v>2994</v>
      </c>
      <c r="C246" t="s">
        <v>2995</v>
      </c>
    </row>
    <row r="247" spans="1:3" x14ac:dyDescent="0.35">
      <c r="A247" t="s">
        <v>2996</v>
      </c>
      <c r="B247" t="s">
        <v>2997</v>
      </c>
      <c r="C247" t="s">
        <v>2998</v>
      </c>
    </row>
    <row r="248" spans="1:3" x14ac:dyDescent="0.35">
      <c r="A248" t="s">
        <v>2999</v>
      </c>
      <c r="B248" t="s">
        <v>3000</v>
      </c>
      <c r="C248" t="s">
        <v>2733</v>
      </c>
    </row>
    <row r="249" spans="1:3" x14ac:dyDescent="0.35">
      <c r="A249" t="s">
        <v>2999</v>
      </c>
      <c r="B249" t="s">
        <v>3001</v>
      </c>
      <c r="C249" t="s">
        <v>2735</v>
      </c>
    </row>
    <row r="250" spans="1:3" x14ac:dyDescent="0.35">
      <c r="A250" t="s">
        <v>1658</v>
      </c>
      <c r="B250" t="s">
        <v>3002</v>
      </c>
      <c r="C250" t="s">
        <v>3003</v>
      </c>
    </row>
    <row r="251" spans="1:3" x14ac:dyDescent="0.35">
      <c r="A251" t="s">
        <v>1666</v>
      </c>
      <c r="B251" t="s">
        <v>3004</v>
      </c>
      <c r="C251" t="s">
        <v>3005</v>
      </c>
    </row>
    <row r="252" spans="1:3" x14ac:dyDescent="0.35">
      <c r="A252" t="s">
        <v>1678</v>
      </c>
      <c r="B252" t="s">
        <v>3006</v>
      </c>
      <c r="C252" t="s">
        <v>3007</v>
      </c>
    </row>
    <row r="253" spans="1:3" x14ac:dyDescent="0.35">
      <c r="A253" t="s">
        <v>1682</v>
      </c>
      <c r="B253" t="s">
        <v>3008</v>
      </c>
      <c r="C253" t="s">
        <v>2064</v>
      </c>
    </row>
    <row r="254" spans="1:3" x14ac:dyDescent="0.35">
      <c r="A254" t="s">
        <v>1690</v>
      </c>
      <c r="B254" t="s">
        <v>3009</v>
      </c>
      <c r="C254" t="s">
        <v>3010</v>
      </c>
    </row>
    <row r="255" spans="1:3" x14ac:dyDescent="0.35">
      <c r="A255" t="s">
        <v>3011</v>
      </c>
      <c r="B255" t="s">
        <v>3012</v>
      </c>
      <c r="C255" t="s">
        <v>3013</v>
      </c>
    </row>
    <row r="256" spans="1:3" x14ac:dyDescent="0.35">
      <c r="A256" t="s">
        <v>3014</v>
      </c>
      <c r="B256" t="s">
        <v>1582</v>
      </c>
      <c r="C256" t="s">
        <v>2725</v>
      </c>
    </row>
    <row r="257" spans="1:3" x14ac:dyDescent="0.35">
      <c r="A257" t="s">
        <v>3014</v>
      </c>
      <c r="B257" t="s">
        <v>3015</v>
      </c>
      <c r="C257" t="s">
        <v>3016</v>
      </c>
    </row>
    <row r="258" spans="1:3" x14ac:dyDescent="0.35">
      <c r="A258" t="s">
        <v>3017</v>
      </c>
      <c r="B258" t="s">
        <v>3018</v>
      </c>
      <c r="C258" t="s">
        <v>2531</v>
      </c>
    </row>
    <row r="259" spans="1:3" x14ac:dyDescent="0.35">
      <c r="A259" t="s">
        <v>3019</v>
      </c>
      <c r="B259" t="s">
        <v>3020</v>
      </c>
      <c r="C259" t="s">
        <v>2521</v>
      </c>
    </row>
    <row r="260" spans="1:3" x14ac:dyDescent="0.35">
      <c r="A260" t="s">
        <v>1726</v>
      </c>
      <c r="B260" t="s">
        <v>3021</v>
      </c>
      <c r="C260" t="s">
        <v>3022</v>
      </c>
    </row>
    <row r="261" spans="1:3" x14ac:dyDescent="0.35">
      <c r="A261" t="s">
        <v>3023</v>
      </c>
      <c r="B261" t="s">
        <v>2581</v>
      </c>
      <c r="C261" t="s">
        <v>2505</v>
      </c>
    </row>
    <row r="262" spans="1:3" x14ac:dyDescent="0.35">
      <c r="A262" t="s">
        <v>3023</v>
      </c>
      <c r="B262" t="s">
        <v>3024</v>
      </c>
      <c r="C262" t="s">
        <v>3025</v>
      </c>
    </row>
    <row r="263" spans="1:3" x14ac:dyDescent="0.35">
      <c r="A263" t="s">
        <v>3026</v>
      </c>
      <c r="B263" t="s">
        <v>3027</v>
      </c>
      <c r="C263" t="s">
        <v>3028</v>
      </c>
    </row>
    <row r="264" spans="1:3" x14ac:dyDescent="0.35">
      <c r="A264" t="s">
        <v>3029</v>
      </c>
      <c r="B264" t="s">
        <v>3030</v>
      </c>
      <c r="C264" t="s">
        <v>3031</v>
      </c>
    </row>
    <row r="265" spans="1:3" x14ac:dyDescent="0.35">
      <c r="A265" t="s">
        <v>3032</v>
      </c>
      <c r="B265" t="s">
        <v>3033</v>
      </c>
      <c r="C265" t="s">
        <v>2566</v>
      </c>
    </row>
    <row r="266" spans="1:3" x14ac:dyDescent="0.35">
      <c r="A266" t="s">
        <v>3032</v>
      </c>
      <c r="B266" t="s">
        <v>3034</v>
      </c>
      <c r="C266" t="s">
        <v>3035</v>
      </c>
    </row>
    <row r="267" spans="1:3" x14ac:dyDescent="0.35">
      <c r="A267" t="s">
        <v>3036</v>
      </c>
      <c r="B267" t="s">
        <v>3037</v>
      </c>
      <c r="C267" t="s">
        <v>2725</v>
      </c>
    </row>
    <row r="268" spans="1:3" x14ac:dyDescent="0.35">
      <c r="A268" t="s">
        <v>3038</v>
      </c>
      <c r="B268" t="s">
        <v>3039</v>
      </c>
      <c r="C268" t="s">
        <v>3040</v>
      </c>
    </row>
    <row r="269" spans="1:3" x14ac:dyDescent="0.35">
      <c r="A269" t="s">
        <v>3041</v>
      </c>
      <c r="B269" t="s">
        <v>3042</v>
      </c>
      <c r="C269" t="s">
        <v>3043</v>
      </c>
    </row>
    <row r="270" spans="1:3" x14ac:dyDescent="0.35">
      <c r="A270" t="s">
        <v>3044</v>
      </c>
      <c r="B270" t="s">
        <v>3045</v>
      </c>
      <c r="C270" t="s">
        <v>2531</v>
      </c>
    </row>
    <row r="271" spans="1:3" x14ac:dyDescent="0.35">
      <c r="A271" t="s">
        <v>3046</v>
      </c>
      <c r="B271" t="s">
        <v>3047</v>
      </c>
      <c r="C271" t="s">
        <v>2516</v>
      </c>
    </row>
    <row r="272" spans="1:3" x14ac:dyDescent="0.35">
      <c r="A272" t="s">
        <v>3048</v>
      </c>
      <c r="B272" t="s">
        <v>3049</v>
      </c>
      <c r="C272" t="s">
        <v>3050</v>
      </c>
    </row>
    <row r="273" spans="1:3" x14ac:dyDescent="0.35">
      <c r="A273" t="s">
        <v>3051</v>
      </c>
      <c r="B273" t="s">
        <v>3052</v>
      </c>
      <c r="C273" t="s">
        <v>2516</v>
      </c>
    </row>
    <row r="274" spans="1:3" x14ac:dyDescent="0.35">
      <c r="A274" t="s">
        <v>3051</v>
      </c>
      <c r="B274" t="s">
        <v>3053</v>
      </c>
      <c r="C274" t="s">
        <v>2518</v>
      </c>
    </row>
    <row r="275" spans="1:3" x14ac:dyDescent="0.35">
      <c r="A275" t="s">
        <v>3054</v>
      </c>
      <c r="B275" t="s">
        <v>3055</v>
      </c>
      <c r="C275" t="s">
        <v>2531</v>
      </c>
    </row>
    <row r="276" spans="1:3" x14ac:dyDescent="0.35">
      <c r="A276" t="s">
        <v>3056</v>
      </c>
      <c r="B276" t="s">
        <v>3057</v>
      </c>
      <c r="C276" t="s">
        <v>2516</v>
      </c>
    </row>
    <row r="277" spans="1:3" x14ac:dyDescent="0.35">
      <c r="A277" t="s">
        <v>3056</v>
      </c>
      <c r="B277" t="s">
        <v>3058</v>
      </c>
      <c r="C277" t="s">
        <v>2518</v>
      </c>
    </row>
    <row r="278" spans="1:3" x14ac:dyDescent="0.35">
      <c r="A278" t="s">
        <v>3059</v>
      </c>
      <c r="B278" t="s">
        <v>3060</v>
      </c>
      <c r="C278" t="s">
        <v>2521</v>
      </c>
    </row>
    <row r="279" spans="1:3" x14ac:dyDescent="0.35">
      <c r="A279" t="s">
        <v>3061</v>
      </c>
      <c r="B279" t="s">
        <v>3062</v>
      </c>
      <c r="C279" t="s">
        <v>3063</v>
      </c>
    </row>
    <row r="280" spans="1:3" x14ac:dyDescent="0.35">
      <c r="A280" t="s">
        <v>3064</v>
      </c>
      <c r="B280" t="s">
        <v>3065</v>
      </c>
      <c r="C280" t="s">
        <v>2683</v>
      </c>
    </row>
    <row r="281" spans="1:3" x14ac:dyDescent="0.35">
      <c r="A281" t="s">
        <v>3066</v>
      </c>
      <c r="B281" t="s">
        <v>3067</v>
      </c>
      <c r="C281" t="s">
        <v>3068</v>
      </c>
    </row>
    <row r="282" spans="1:3" x14ac:dyDescent="0.35">
      <c r="A282" t="s">
        <v>3066</v>
      </c>
      <c r="B282" t="s">
        <v>3069</v>
      </c>
      <c r="C282" t="s">
        <v>3070</v>
      </c>
    </row>
    <row r="283" spans="1:3" x14ac:dyDescent="0.35">
      <c r="A283" t="s">
        <v>3071</v>
      </c>
      <c r="B283" t="s">
        <v>3072</v>
      </c>
      <c r="C283" t="s">
        <v>2531</v>
      </c>
    </row>
    <row r="284" spans="1:3" x14ac:dyDescent="0.35">
      <c r="A284" t="s">
        <v>3073</v>
      </c>
      <c r="B284" t="s">
        <v>3074</v>
      </c>
      <c r="C284" t="s">
        <v>3075</v>
      </c>
    </row>
    <row r="285" spans="1:3" x14ac:dyDescent="0.35">
      <c r="A285" t="s">
        <v>3076</v>
      </c>
      <c r="B285" t="s">
        <v>3077</v>
      </c>
      <c r="C285" t="s">
        <v>2516</v>
      </c>
    </row>
    <row r="286" spans="1:3" x14ac:dyDescent="0.35">
      <c r="A286" t="s">
        <v>3078</v>
      </c>
      <c r="B286" t="s">
        <v>3079</v>
      </c>
      <c r="C286" t="s">
        <v>2516</v>
      </c>
    </row>
    <row r="287" spans="1:3" x14ac:dyDescent="0.35">
      <c r="A287" t="s">
        <v>3078</v>
      </c>
      <c r="B287" t="s">
        <v>3080</v>
      </c>
      <c r="C287" t="s">
        <v>2518</v>
      </c>
    </row>
    <row r="288" spans="1:3" x14ac:dyDescent="0.35">
      <c r="A288" t="s">
        <v>3081</v>
      </c>
      <c r="B288" t="s">
        <v>3082</v>
      </c>
      <c r="C288" t="s">
        <v>2725</v>
      </c>
    </row>
    <row r="289" spans="1:3" x14ac:dyDescent="0.35">
      <c r="A289" t="s">
        <v>3083</v>
      </c>
      <c r="B289" t="s">
        <v>3077</v>
      </c>
      <c r="C289" t="s">
        <v>2516</v>
      </c>
    </row>
    <row r="290" spans="1:3" x14ac:dyDescent="0.35">
      <c r="A290" t="s">
        <v>3083</v>
      </c>
      <c r="B290" t="s">
        <v>3084</v>
      </c>
      <c r="C290" t="s">
        <v>2518</v>
      </c>
    </row>
    <row r="291" spans="1:3" x14ac:dyDescent="0.35">
      <c r="A291" t="s">
        <v>3085</v>
      </c>
      <c r="B291" t="s">
        <v>3086</v>
      </c>
      <c r="C291" t="s">
        <v>3087</v>
      </c>
    </row>
    <row r="292" spans="1:3" x14ac:dyDescent="0.35">
      <c r="A292" t="s">
        <v>3088</v>
      </c>
      <c r="B292" t="s">
        <v>3089</v>
      </c>
      <c r="C292" t="s">
        <v>3090</v>
      </c>
    </row>
    <row r="293" spans="1:3" x14ac:dyDescent="0.35">
      <c r="A293" t="s">
        <v>3091</v>
      </c>
      <c r="B293" t="s">
        <v>3092</v>
      </c>
      <c r="C293" t="s">
        <v>2516</v>
      </c>
    </row>
    <row r="294" spans="1:3" x14ac:dyDescent="0.35">
      <c r="A294" t="s">
        <v>3091</v>
      </c>
      <c r="B294" t="s">
        <v>3093</v>
      </c>
      <c r="C294" t="s">
        <v>2518</v>
      </c>
    </row>
    <row r="295" spans="1:3" x14ac:dyDescent="0.35">
      <c r="A295" t="s">
        <v>3094</v>
      </c>
      <c r="B295" t="s">
        <v>3095</v>
      </c>
      <c r="C295" t="s">
        <v>3096</v>
      </c>
    </row>
    <row r="296" spans="1:3" x14ac:dyDescent="0.35">
      <c r="A296" t="s">
        <v>1940</v>
      </c>
      <c r="B296" t="s">
        <v>3097</v>
      </c>
      <c r="C296" t="s">
        <v>3098</v>
      </c>
    </row>
    <row r="297" spans="1:3" x14ac:dyDescent="0.35">
      <c r="A297" t="s">
        <v>3099</v>
      </c>
      <c r="B297" t="s">
        <v>3100</v>
      </c>
      <c r="C297" t="s">
        <v>3101</v>
      </c>
    </row>
    <row r="298" spans="1:3" x14ac:dyDescent="0.35">
      <c r="A298" t="s">
        <v>3102</v>
      </c>
      <c r="B298" t="s">
        <v>3103</v>
      </c>
      <c r="C298" t="s">
        <v>2527</v>
      </c>
    </row>
    <row r="299" spans="1:3" x14ac:dyDescent="0.35">
      <c r="A299" t="s">
        <v>3102</v>
      </c>
      <c r="B299" t="s">
        <v>3104</v>
      </c>
      <c r="C299" t="s">
        <v>2521</v>
      </c>
    </row>
    <row r="300" spans="1:3" x14ac:dyDescent="0.35">
      <c r="A300" t="s">
        <v>3105</v>
      </c>
      <c r="B300" t="s">
        <v>3106</v>
      </c>
      <c r="C300" t="s">
        <v>2513</v>
      </c>
    </row>
    <row r="301" spans="1:3" x14ac:dyDescent="0.35">
      <c r="A301" t="s">
        <v>3107</v>
      </c>
      <c r="B301" t="s">
        <v>3108</v>
      </c>
      <c r="C301" t="s">
        <v>2516</v>
      </c>
    </row>
    <row r="302" spans="1:3" x14ac:dyDescent="0.35">
      <c r="A302" t="s">
        <v>3107</v>
      </c>
      <c r="B302" t="s">
        <v>2952</v>
      </c>
      <c r="C302" t="s">
        <v>2518</v>
      </c>
    </row>
    <row r="303" spans="1:3" x14ac:dyDescent="0.35">
      <c r="A303" t="s">
        <v>3109</v>
      </c>
      <c r="B303" t="s">
        <v>3110</v>
      </c>
      <c r="C303" t="s">
        <v>2518</v>
      </c>
    </row>
    <row r="304" spans="1:3" x14ac:dyDescent="0.35">
      <c r="A304" t="s">
        <v>3111</v>
      </c>
      <c r="B304" t="s">
        <v>3112</v>
      </c>
      <c r="C304" t="s">
        <v>2683</v>
      </c>
    </row>
    <row r="305" spans="1:3" x14ac:dyDescent="0.35">
      <c r="A305" t="s">
        <v>3113</v>
      </c>
      <c r="B305" t="s">
        <v>3114</v>
      </c>
      <c r="C305" t="s">
        <v>3115</v>
      </c>
    </row>
    <row r="306" spans="1:3" x14ac:dyDescent="0.35">
      <c r="A306" t="s">
        <v>2024</v>
      </c>
      <c r="B306" t="s">
        <v>3116</v>
      </c>
      <c r="C306" t="s">
        <v>3117</v>
      </c>
    </row>
    <row r="307" spans="1:3" x14ac:dyDescent="0.35">
      <c r="A307" t="s">
        <v>3118</v>
      </c>
      <c r="B307" t="s">
        <v>3119</v>
      </c>
      <c r="C307" t="s">
        <v>2516</v>
      </c>
    </row>
    <row r="308" spans="1:3" x14ac:dyDescent="0.35">
      <c r="A308" t="s">
        <v>3120</v>
      </c>
      <c r="B308" t="s">
        <v>3121</v>
      </c>
      <c r="C308" t="s">
        <v>3122</v>
      </c>
    </row>
    <row r="309" spans="1:3" x14ac:dyDescent="0.35">
      <c r="A309" t="s">
        <v>3123</v>
      </c>
      <c r="B309" t="s">
        <v>3124</v>
      </c>
      <c r="C309" t="s">
        <v>2518</v>
      </c>
    </row>
    <row r="310" spans="1:3" x14ac:dyDescent="0.35">
      <c r="A310" t="s">
        <v>3123</v>
      </c>
      <c r="B310" t="s">
        <v>3125</v>
      </c>
      <c r="C310" t="s">
        <v>3126</v>
      </c>
    </row>
    <row r="311" spans="1:3" x14ac:dyDescent="0.35">
      <c r="A311" t="s">
        <v>3127</v>
      </c>
      <c r="B311" t="s">
        <v>3128</v>
      </c>
      <c r="C311" t="s">
        <v>2513</v>
      </c>
    </row>
    <row r="312" spans="1:3" x14ac:dyDescent="0.35">
      <c r="A312" t="s">
        <v>3127</v>
      </c>
      <c r="B312" t="s">
        <v>3129</v>
      </c>
      <c r="C312" t="s">
        <v>2542</v>
      </c>
    </row>
    <row r="313" spans="1:3" x14ac:dyDescent="0.35">
      <c r="A313" t="s">
        <v>3130</v>
      </c>
      <c r="B313" t="s">
        <v>3131</v>
      </c>
      <c r="C313" t="s">
        <v>2733</v>
      </c>
    </row>
    <row r="314" spans="1:3" x14ac:dyDescent="0.35">
      <c r="A314" t="s">
        <v>3130</v>
      </c>
      <c r="B314" t="s">
        <v>3132</v>
      </c>
      <c r="C314" t="s">
        <v>2735</v>
      </c>
    </row>
    <row r="315" spans="1:3" x14ac:dyDescent="0.35">
      <c r="A315" t="s">
        <v>2073</v>
      </c>
      <c r="B315" t="s">
        <v>3133</v>
      </c>
      <c r="C315" t="s">
        <v>3134</v>
      </c>
    </row>
    <row r="316" spans="1:3" x14ac:dyDescent="0.35">
      <c r="A316" t="s">
        <v>3135</v>
      </c>
      <c r="B316" t="s">
        <v>3136</v>
      </c>
      <c r="C316" t="s">
        <v>3137</v>
      </c>
    </row>
    <row r="317" spans="1:3" x14ac:dyDescent="0.35">
      <c r="A317" t="s">
        <v>2093</v>
      </c>
      <c r="B317" t="s">
        <v>3138</v>
      </c>
      <c r="C317" t="s">
        <v>3139</v>
      </c>
    </row>
    <row r="318" spans="1:3" x14ac:dyDescent="0.35">
      <c r="A318" t="s">
        <v>2097</v>
      </c>
      <c r="B318" t="s">
        <v>3140</v>
      </c>
      <c r="C318" t="s">
        <v>3141</v>
      </c>
    </row>
    <row r="319" spans="1:3" x14ac:dyDescent="0.35">
      <c r="A319" t="s">
        <v>2111</v>
      </c>
      <c r="B319" t="s">
        <v>3142</v>
      </c>
      <c r="C319" t="s">
        <v>2753</v>
      </c>
    </row>
    <row r="320" spans="1:3" x14ac:dyDescent="0.35">
      <c r="A320" t="s">
        <v>3143</v>
      </c>
      <c r="B320" t="s">
        <v>2512</v>
      </c>
      <c r="C320" t="s">
        <v>3144</v>
      </c>
    </row>
    <row r="321" spans="1:3" x14ac:dyDescent="0.35">
      <c r="A321" t="s">
        <v>3143</v>
      </c>
      <c r="B321" t="s">
        <v>3145</v>
      </c>
      <c r="C321" t="s">
        <v>3146</v>
      </c>
    </row>
    <row r="322" spans="1:3" x14ac:dyDescent="0.35">
      <c r="A322" t="s">
        <v>2120</v>
      </c>
      <c r="B322" t="s">
        <v>3147</v>
      </c>
      <c r="C322" t="s">
        <v>2733</v>
      </c>
    </row>
    <row r="323" spans="1:3" x14ac:dyDescent="0.35">
      <c r="A323" t="s">
        <v>3148</v>
      </c>
      <c r="B323" t="s">
        <v>2951</v>
      </c>
      <c r="C323" t="s">
        <v>2495</v>
      </c>
    </row>
    <row r="324" spans="1:3" x14ac:dyDescent="0.35">
      <c r="A324" t="s">
        <v>3148</v>
      </c>
      <c r="B324" t="s">
        <v>3149</v>
      </c>
      <c r="C324" t="s">
        <v>2516</v>
      </c>
    </row>
    <row r="325" spans="1:3" x14ac:dyDescent="0.35">
      <c r="A325" t="s">
        <v>3150</v>
      </c>
      <c r="B325" t="s">
        <v>3151</v>
      </c>
      <c r="C325" t="s">
        <v>3152</v>
      </c>
    </row>
    <row r="326" spans="1:3" x14ac:dyDescent="0.35">
      <c r="A326" t="s">
        <v>3153</v>
      </c>
      <c r="B326" t="s">
        <v>3154</v>
      </c>
      <c r="C326" t="s">
        <v>2966</v>
      </c>
    </row>
    <row r="327" spans="1:3" x14ac:dyDescent="0.35">
      <c r="A327" t="s">
        <v>3155</v>
      </c>
      <c r="B327" t="s">
        <v>3156</v>
      </c>
      <c r="C327" t="s">
        <v>2531</v>
      </c>
    </row>
    <row r="328" spans="1:3" x14ac:dyDescent="0.35">
      <c r="A328" t="s">
        <v>3155</v>
      </c>
      <c r="B328" t="s">
        <v>3157</v>
      </c>
      <c r="C328" t="s">
        <v>2513</v>
      </c>
    </row>
    <row r="329" spans="1:3" x14ac:dyDescent="0.35">
      <c r="A329" t="s">
        <v>3158</v>
      </c>
      <c r="B329" t="s">
        <v>3159</v>
      </c>
      <c r="C329" t="s">
        <v>2513</v>
      </c>
    </row>
    <row r="330" spans="1:3" x14ac:dyDescent="0.35">
      <c r="A330" t="s">
        <v>3158</v>
      </c>
      <c r="B330" t="s">
        <v>2904</v>
      </c>
      <c r="C330" t="s">
        <v>2542</v>
      </c>
    </row>
    <row r="331" spans="1:3" x14ac:dyDescent="0.35">
      <c r="A331" t="s">
        <v>3160</v>
      </c>
      <c r="B331" t="s">
        <v>3161</v>
      </c>
      <c r="C331" t="s">
        <v>3162</v>
      </c>
    </row>
    <row r="332" spans="1:3" x14ac:dyDescent="0.35">
      <c r="A332" t="s">
        <v>3163</v>
      </c>
      <c r="B332" t="s">
        <v>3110</v>
      </c>
      <c r="C332" t="s">
        <v>2516</v>
      </c>
    </row>
    <row r="333" spans="1:3" x14ac:dyDescent="0.35">
      <c r="A333" t="s">
        <v>3163</v>
      </c>
      <c r="B333" t="s">
        <v>3164</v>
      </c>
      <c r="C333" t="s">
        <v>2518</v>
      </c>
    </row>
    <row r="334" spans="1:3" x14ac:dyDescent="0.35">
      <c r="A334" t="s">
        <v>3165</v>
      </c>
      <c r="B334" t="s">
        <v>2690</v>
      </c>
      <c r="C334" t="s">
        <v>2683</v>
      </c>
    </row>
    <row r="335" spans="1:3" x14ac:dyDescent="0.35">
      <c r="A335" t="s">
        <v>2174</v>
      </c>
      <c r="B335" t="s">
        <v>3166</v>
      </c>
      <c r="C335" t="s">
        <v>3167</v>
      </c>
    </row>
    <row r="336" spans="1:3" x14ac:dyDescent="0.35">
      <c r="A336" t="s">
        <v>3168</v>
      </c>
      <c r="B336" t="s">
        <v>3169</v>
      </c>
      <c r="C336" t="s">
        <v>2516</v>
      </c>
    </row>
    <row r="337" spans="1:3" x14ac:dyDescent="0.35">
      <c r="A337" t="s">
        <v>3170</v>
      </c>
      <c r="B337" t="s">
        <v>3171</v>
      </c>
      <c r="C337" t="s">
        <v>2516</v>
      </c>
    </row>
    <row r="338" spans="1:3" x14ac:dyDescent="0.35">
      <c r="A338" t="s">
        <v>3170</v>
      </c>
      <c r="B338" t="s">
        <v>3172</v>
      </c>
      <c r="C338" t="s">
        <v>2518</v>
      </c>
    </row>
    <row r="339" spans="1:3" x14ac:dyDescent="0.35">
      <c r="A339" t="s">
        <v>3173</v>
      </c>
      <c r="B339" t="s">
        <v>3174</v>
      </c>
      <c r="C339" t="s">
        <v>3175</v>
      </c>
    </row>
    <row r="340" spans="1:3" x14ac:dyDescent="0.35">
      <c r="A340" t="s">
        <v>3176</v>
      </c>
      <c r="B340" t="s">
        <v>3177</v>
      </c>
      <c r="C340" t="s">
        <v>2505</v>
      </c>
    </row>
    <row r="341" spans="1:3" x14ac:dyDescent="0.35">
      <c r="A341" t="s">
        <v>3176</v>
      </c>
      <c r="B341" t="s">
        <v>3178</v>
      </c>
      <c r="C341" t="s">
        <v>3025</v>
      </c>
    </row>
    <row r="342" spans="1:3" x14ac:dyDescent="0.35">
      <c r="A342" t="s">
        <v>3179</v>
      </c>
      <c r="B342" t="s">
        <v>3180</v>
      </c>
      <c r="C342" t="s">
        <v>2725</v>
      </c>
    </row>
    <row r="343" spans="1:3" x14ac:dyDescent="0.35">
      <c r="A343" t="s">
        <v>406</v>
      </c>
      <c r="B343" t="s">
        <v>3181</v>
      </c>
      <c r="C343" t="s">
        <v>3182</v>
      </c>
    </row>
    <row r="344" spans="1:3" x14ac:dyDescent="0.35">
      <c r="A344" t="s">
        <v>3183</v>
      </c>
      <c r="B344" t="s">
        <v>2680</v>
      </c>
      <c r="C344" t="s">
        <v>2516</v>
      </c>
    </row>
    <row r="345" spans="1:3" x14ac:dyDescent="0.35">
      <c r="A345" t="s">
        <v>3184</v>
      </c>
      <c r="B345" t="s">
        <v>3185</v>
      </c>
      <c r="C345" t="s">
        <v>2720</v>
      </c>
    </row>
    <row r="346" spans="1:3" x14ac:dyDescent="0.35">
      <c r="A346" t="s">
        <v>3186</v>
      </c>
      <c r="B346" t="s">
        <v>3187</v>
      </c>
      <c r="C346" t="s">
        <v>3188</v>
      </c>
    </row>
    <row r="347" spans="1:3" x14ac:dyDescent="0.35">
      <c r="A347" t="s">
        <v>2210</v>
      </c>
      <c r="B347" t="s">
        <v>3189</v>
      </c>
      <c r="C347" t="s">
        <v>3190</v>
      </c>
    </row>
    <row r="348" spans="1:3" x14ac:dyDescent="0.35">
      <c r="A348" t="s">
        <v>3191</v>
      </c>
      <c r="B348" t="s">
        <v>3192</v>
      </c>
      <c r="C348" t="s">
        <v>3193</v>
      </c>
    </row>
    <row r="349" spans="1:3" x14ac:dyDescent="0.35">
      <c r="A349" t="s">
        <v>3194</v>
      </c>
      <c r="B349" t="s">
        <v>2990</v>
      </c>
      <c r="C349" t="s">
        <v>2516</v>
      </c>
    </row>
    <row r="350" spans="1:3" x14ac:dyDescent="0.35">
      <c r="A350" t="s">
        <v>3194</v>
      </c>
      <c r="B350" t="s">
        <v>3195</v>
      </c>
      <c r="C350" t="s">
        <v>2518</v>
      </c>
    </row>
    <row r="351" spans="1:3" x14ac:dyDescent="0.35">
      <c r="A351" t="s">
        <v>3194</v>
      </c>
      <c r="B351" t="s">
        <v>3196</v>
      </c>
      <c r="C351" t="s">
        <v>2518</v>
      </c>
    </row>
    <row r="352" spans="1:3" x14ac:dyDescent="0.35">
      <c r="A352" t="s">
        <v>2238</v>
      </c>
      <c r="B352" t="s">
        <v>3197</v>
      </c>
      <c r="C352" t="s">
        <v>3198</v>
      </c>
    </row>
    <row r="353" spans="1:3" x14ac:dyDescent="0.35">
      <c r="A353" t="s">
        <v>3199</v>
      </c>
      <c r="B353" t="s">
        <v>3200</v>
      </c>
      <c r="C353" t="s">
        <v>2513</v>
      </c>
    </row>
    <row r="354" spans="1:3" x14ac:dyDescent="0.35">
      <c r="A354" t="s">
        <v>3201</v>
      </c>
      <c r="B354" t="s">
        <v>3202</v>
      </c>
      <c r="C354" t="s">
        <v>3203</v>
      </c>
    </row>
    <row r="355" spans="1:3" x14ac:dyDescent="0.35">
      <c r="A355" t="s">
        <v>3204</v>
      </c>
      <c r="B355" t="s">
        <v>3205</v>
      </c>
      <c r="C355" t="s">
        <v>3206</v>
      </c>
    </row>
    <row r="356" spans="1:3" x14ac:dyDescent="0.35">
      <c r="A356" t="s">
        <v>3207</v>
      </c>
      <c r="B356" t="s">
        <v>3208</v>
      </c>
      <c r="C356" t="s">
        <v>2531</v>
      </c>
    </row>
    <row r="357" spans="1:3" x14ac:dyDescent="0.35">
      <c r="A357" t="s">
        <v>3209</v>
      </c>
      <c r="B357" t="s">
        <v>3210</v>
      </c>
      <c r="C357" t="s">
        <v>3211</v>
      </c>
    </row>
    <row r="358" spans="1:3" x14ac:dyDescent="0.35">
      <c r="A358" t="s">
        <v>3212</v>
      </c>
      <c r="B358" t="s">
        <v>2724</v>
      </c>
      <c r="C358" t="s">
        <v>2725</v>
      </c>
    </row>
    <row r="359" spans="1:3" x14ac:dyDescent="0.35">
      <c r="A359" t="s">
        <v>3213</v>
      </c>
      <c r="B359" t="s">
        <v>3214</v>
      </c>
      <c r="C359" t="s">
        <v>2531</v>
      </c>
    </row>
    <row r="360" spans="1:3" x14ac:dyDescent="0.35">
      <c r="A360" t="s">
        <v>3215</v>
      </c>
      <c r="B360" t="s">
        <v>3216</v>
      </c>
      <c r="C360" t="s">
        <v>2064</v>
      </c>
    </row>
    <row r="361" spans="1:3" x14ac:dyDescent="0.35">
      <c r="A361" t="s">
        <v>3217</v>
      </c>
      <c r="B361" t="s">
        <v>3218</v>
      </c>
      <c r="C361" t="s">
        <v>2513</v>
      </c>
    </row>
    <row r="362" spans="1:3" x14ac:dyDescent="0.35">
      <c r="A362" t="s">
        <v>3217</v>
      </c>
      <c r="B362" t="s">
        <v>2605</v>
      </c>
      <c r="C362" t="s">
        <v>2542</v>
      </c>
    </row>
    <row r="363" spans="1:3" x14ac:dyDescent="0.35">
      <c r="A363" t="s">
        <v>2361</v>
      </c>
      <c r="B363" t="s">
        <v>3219</v>
      </c>
      <c r="C363" t="s">
        <v>3220</v>
      </c>
    </row>
    <row r="364" spans="1:3" x14ac:dyDescent="0.35">
      <c r="A364" t="s">
        <v>2373</v>
      </c>
      <c r="B364" t="s">
        <v>3221</v>
      </c>
      <c r="C364" t="s">
        <v>3222</v>
      </c>
    </row>
    <row r="365" spans="1:3" x14ac:dyDescent="0.35">
      <c r="A365" t="s">
        <v>3223</v>
      </c>
      <c r="B365" t="s">
        <v>3224</v>
      </c>
      <c r="C365" t="s">
        <v>2495</v>
      </c>
    </row>
    <row r="366" spans="1:3" x14ac:dyDescent="0.35">
      <c r="A366" t="s">
        <v>3223</v>
      </c>
      <c r="B366" t="s">
        <v>3225</v>
      </c>
      <c r="C366" t="s">
        <v>2518</v>
      </c>
    </row>
    <row r="367" spans="1:3" x14ac:dyDescent="0.35">
      <c r="A367" t="s">
        <v>3226</v>
      </c>
      <c r="B367" t="s">
        <v>3227</v>
      </c>
      <c r="C367" t="s">
        <v>2531</v>
      </c>
    </row>
    <row r="368" spans="1:3" x14ac:dyDescent="0.35">
      <c r="A368" t="s">
        <v>2394</v>
      </c>
      <c r="B368" t="s">
        <v>3228</v>
      </c>
      <c r="C368" t="s">
        <v>3229</v>
      </c>
    </row>
    <row r="369" spans="1:3" x14ac:dyDescent="0.35">
      <c r="A369" t="s">
        <v>3230</v>
      </c>
      <c r="B369" t="s">
        <v>3231</v>
      </c>
      <c r="C369" t="s">
        <v>3232</v>
      </c>
    </row>
    <row r="370" spans="1:3" x14ac:dyDescent="0.35">
      <c r="A370" t="s">
        <v>3233</v>
      </c>
      <c r="B370" t="s">
        <v>3234</v>
      </c>
      <c r="C370" t="s">
        <v>2527</v>
      </c>
    </row>
    <row r="371" spans="1:3" x14ac:dyDescent="0.35">
      <c r="A371" t="s">
        <v>3233</v>
      </c>
      <c r="B371" t="s">
        <v>3235</v>
      </c>
      <c r="C371" t="s">
        <v>2521</v>
      </c>
    </row>
    <row r="372" spans="1:3" x14ac:dyDescent="0.35">
      <c r="A372" t="s">
        <v>3236</v>
      </c>
      <c r="B372" t="s">
        <v>3237</v>
      </c>
      <c r="C372" t="s">
        <v>3238</v>
      </c>
    </row>
    <row r="373" spans="1:3" x14ac:dyDescent="0.35">
      <c r="A373" t="s">
        <v>3239</v>
      </c>
      <c r="B373" t="s">
        <v>3240</v>
      </c>
      <c r="C373" t="s">
        <v>3241</v>
      </c>
    </row>
    <row r="374" spans="1:3" x14ac:dyDescent="0.35">
      <c r="A374" t="s">
        <v>3242</v>
      </c>
      <c r="B374" t="s">
        <v>3243</v>
      </c>
      <c r="C374" t="s">
        <v>3244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083C-DFD3-411D-BF7B-E5DA7F27CA04}">
  <dimension ref="A1:I134"/>
  <sheetViews>
    <sheetView topLeftCell="A122" workbookViewId="0">
      <selection activeCell="I135" sqref="I135"/>
    </sheetView>
  </sheetViews>
  <sheetFormatPr defaultRowHeight="12.5" x14ac:dyDescent="0.25"/>
  <cols>
    <col min="1" max="1" width="48.6328125" style="46" customWidth="1"/>
    <col min="2" max="2" width="12.7265625" style="44" bestFit="1" customWidth="1"/>
    <col min="3" max="3" width="20.453125" style="46" bestFit="1" customWidth="1"/>
    <col min="4" max="4" width="12.1796875" style="46" bestFit="1" customWidth="1"/>
    <col min="5" max="5" width="13.81640625" style="46" bestFit="1" customWidth="1"/>
    <col min="6" max="6" width="14.81640625" style="46" bestFit="1" customWidth="1"/>
    <col min="7" max="7" width="11.90625" style="46" customWidth="1"/>
    <col min="8" max="9" width="12.1796875" style="51" bestFit="1" customWidth="1"/>
    <col min="10" max="16384" width="8.7265625" style="46"/>
  </cols>
  <sheetData>
    <row r="1" spans="1:9" ht="52" x14ac:dyDescent="0.25">
      <c r="A1" s="62" t="s">
        <v>144</v>
      </c>
      <c r="B1" s="64" t="s">
        <v>145</v>
      </c>
      <c r="C1" s="11" t="s">
        <v>146</v>
      </c>
      <c r="D1" s="12" t="s">
        <v>147</v>
      </c>
      <c r="E1" s="11" t="s">
        <v>148</v>
      </c>
      <c r="F1" s="11" t="s">
        <v>149</v>
      </c>
      <c r="G1" s="13" t="s">
        <v>150</v>
      </c>
      <c r="H1" s="50" t="s">
        <v>151</v>
      </c>
      <c r="I1" s="50" t="s">
        <v>152</v>
      </c>
    </row>
    <row r="2" spans="1:9" ht="14.5" x14ac:dyDescent="0.35">
      <c r="A2" t="str">
        <f>UPPER('OMERS Data'!E5)</f>
        <v>AES CORP</v>
      </c>
      <c r="B2" s="59"/>
      <c r="C2" s="43">
        <f>VLOOKUP(A2,'Consol data'!A1:J157,9,FALSE)*10^6</f>
        <v>45428062000</v>
      </c>
      <c r="D2" s="45">
        <f>VLOOKUP(A2,'Consol data'!A1:J157,10,FALSE)</f>
        <v>28.76</v>
      </c>
      <c r="E2" s="48">
        <f>VLOOKUP(A2,'Consol data'!A1:F157,5,TRUE)*10^3</f>
        <v>40277984</v>
      </c>
      <c r="F2" s="48">
        <f>VLOOKUP(A2,'Consol data'!A1:F157,4,TRUE)*10^3</f>
        <v>50657583.999999993</v>
      </c>
      <c r="G2" s="49">
        <f>(B2*D2)/C2</f>
        <v>0</v>
      </c>
      <c r="H2" s="54">
        <f>G2*E2</f>
        <v>0</v>
      </c>
      <c r="I2" s="55">
        <f>G2*F2</f>
        <v>0</v>
      </c>
    </row>
    <row r="3" spans="1:9" ht="14.5" x14ac:dyDescent="0.35">
      <c r="A3" t="str">
        <f>UPPER('OMERS Data'!E6)</f>
        <v>AETHON ENERGY MANAGEMENT LLC</v>
      </c>
      <c r="B3" s="59"/>
      <c r="C3" s="43">
        <f>VLOOKUP(A3,'Consol data'!A2:J158,9,FALSE)*10^6</f>
        <v>0</v>
      </c>
      <c r="D3" s="45">
        <f>VLOOKUP(A3,'Consol data'!A2:J158,10,FALSE)</f>
        <v>0</v>
      </c>
      <c r="E3" s="48">
        <f>VLOOKUP(A3,'Consol data'!A2:F158,5,TRUE)*10^3</f>
        <v>0</v>
      </c>
      <c r="F3" s="48">
        <f>VLOOKUP(A3,'Consol data'!A2:F158,4,TRUE)*10^3</f>
        <v>0</v>
      </c>
      <c r="G3" s="49"/>
      <c r="H3" s="54">
        <f t="shared" ref="H3:H66" si="0">G3*E3</f>
        <v>0</v>
      </c>
      <c r="I3" s="55">
        <f t="shared" ref="I3:I66" si="1">G3*F3</f>
        <v>0</v>
      </c>
    </row>
    <row r="4" spans="1:9" ht="14.5" x14ac:dyDescent="0.35">
      <c r="A4" t="str">
        <f>UPPER('OMERS Data'!E7)</f>
        <v>AIR PRODS &amp; CHEMS INC</v>
      </c>
      <c r="B4" s="59"/>
      <c r="C4" s="43">
        <f>VLOOKUP(A4,'Consol data'!A3:J159,9,FALSE)*10^6</f>
        <v>57212119700</v>
      </c>
      <c r="D4" s="45">
        <f>VLOOKUP(A4,'Consol data'!A3:J159,10,FALSE)</f>
        <v>232.73</v>
      </c>
      <c r="E4" s="48">
        <f>VLOOKUP(A4,'Consol data'!A3:F159,5,TRUE)*10^3</f>
        <v>26500000</v>
      </c>
      <c r="F4" s="48">
        <f>VLOOKUP(A4,'Consol data'!A3:F159,4,TRUE)*10^3</f>
        <v>34200000</v>
      </c>
      <c r="G4" s="49">
        <f t="shared" ref="G4:G66" si="2">(B4*D4)/C4</f>
        <v>0</v>
      </c>
      <c r="H4" s="54">
        <f t="shared" si="0"/>
        <v>0</v>
      </c>
      <c r="I4" s="55">
        <f t="shared" si="1"/>
        <v>0</v>
      </c>
    </row>
    <row r="5" spans="1:9" ht="14.5" x14ac:dyDescent="0.35">
      <c r="A5" t="str">
        <f>UPPER('OMERS Data'!E8)</f>
        <v xml:space="preserve">ALECTRA INC </v>
      </c>
      <c r="B5" s="59"/>
      <c r="C5" s="43">
        <f>VLOOKUP(A5,'Consol data'!A4:J160,9,FALSE)*10^6</f>
        <v>0</v>
      </c>
      <c r="D5" s="45">
        <f>VLOOKUP(A5,'Consol data'!A4:J160,10,FALSE)</f>
        <v>0</v>
      </c>
      <c r="E5" s="48">
        <f>VLOOKUP(A5,'Consol data'!A4:F160,5,TRUE)*10^3</f>
        <v>0</v>
      </c>
      <c r="F5" s="48">
        <f>VLOOKUP(A5,'Consol data'!A4:F160,4,TRUE)*10^3</f>
        <v>0</v>
      </c>
      <c r="G5" s="49"/>
      <c r="H5" s="54">
        <f t="shared" si="0"/>
        <v>0</v>
      </c>
      <c r="I5" s="55">
        <f t="shared" si="1"/>
        <v>0</v>
      </c>
    </row>
    <row r="6" spans="1:9" ht="14.5" x14ac:dyDescent="0.35">
      <c r="A6" t="str">
        <f>UPPER('OMERS Data'!E9)</f>
        <v>ALLIANCE PIPELINE LP/UNITED</v>
      </c>
      <c r="B6" s="59"/>
      <c r="C6" s="43">
        <f>VLOOKUP(A6,'Consol data'!A5:J161,9,FALSE)*10^6</f>
        <v>0</v>
      </c>
      <c r="D6" s="45">
        <f>VLOOKUP(A6,'Consol data'!A5:J161,10,FALSE)</f>
        <v>0</v>
      </c>
      <c r="E6" s="48">
        <f>VLOOKUP(A6,'Consol data'!A5:F161,5,TRUE)*10^3</f>
        <v>0</v>
      </c>
      <c r="F6" s="48">
        <f>VLOOKUP(A6,'Consol data'!A5:F161,4,TRUE)*10^3</f>
        <v>0</v>
      </c>
      <c r="G6" s="49"/>
      <c r="H6" s="54">
        <f t="shared" si="0"/>
        <v>0</v>
      </c>
      <c r="I6" s="55">
        <f t="shared" si="1"/>
        <v>0</v>
      </c>
    </row>
    <row r="7" spans="1:9" ht="14.5" x14ac:dyDescent="0.35">
      <c r="A7" t="str">
        <f>UPPER('OMERS Data'!E10)</f>
        <v>ALLIANT ENERGY CORP</v>
      </c>
      <c r="B7" s="59"/>
      <c r="C7" s="43">
        <f>VLOOKUP(A7,'Consol data'!A6:J162,9,FALSE)*10^6</f>
        <v>22579161500</v>
      </c>
      <c r="D7" s="45">
        <f>VLOOKUP(A7,'Consol data'!A6:J162,10,FALSE)</f>
        <v>55.21</v>
      </c>
      <c r="E7" s="48">
        <f>VLOOKUP(A7,'Consol data'!A6:F162,5,TRUE)*10^3</f>
        <v>13233851.999999998</v>
      </c>
      <c r="F7" s="48">
        <f>VLOOKUP(A7,'Consol data'!A6:F162,4,TRUE)*10^3</f>
        <v>13233851.999999998</v>
      </c>
      <c r="G7" s="49">
        <f t="shared" si="2"/>
        <v>0</v>
      </c>
      <c r="H7" s="54">
        <f t="shared" si="0"/>
        <v>0</v>
      </c>
      <c r="I7" s="55">
        <f t="shared" si="1"/>
        <v>0</v>
      </c>
    </row>
    <row r="8" spans="1:9" ht="14.5" x14ac:dyDescent="0.35">
      <c r="A8" t="str">
        <f>UPPER('OMERS Data'!E11)</f>
        <v>ALTAGAS LTD</v>
      </c>
      <c r="B8" s="59"/>
      <c r="C8" s="43">
        <f>VLOOKUP(A8,'Consol data'!A7:J163,9,FALSE)*10^6</f>
        <v>12484999172.140001</v>
      </c>
      <c r="D8" s="45">
        <f>VLOOKUP(A8,'Consol data'!A7:J163,10,FALSE)</f>
        <v>17.267579560000001</v>
      </c>
      <c r="E8" s="48">
        <f>VLOOKUP(A8,'Consol data'!A7:F163,5,TRUE)*10^3</f>
        <v>2010956.0000000002</v>
      </c>
      <c r="F8" s="48">
        <f>VLOOKUP(A8,'Consol data'!A7:F163,4,TRUE)*10^3</f>
        <v>16235456</v>
      </c>
      <c r="G8" s="49">
        <f t="shared" si="2"/>
        <v>0</v>
      </c>
      <c r="H8" s="54">
        <f t="shared" si="0"/>
        <v>0</v>
      </c>
      <c r="I8" s="55">
        <f t="shared" si="1"/>
        <v>0</v>
      </c>
    </row>
    <row r="9" spans="1:9" ht="14.5" x14ac:dyDescent="0.35">
      <c r="A9" t="str">
        <f>UPPER('OMERS Data'!E12)</f>
        <v>ALUMINUM CORP OF CHINA LTD-A</v>
      </c>
      <c r="B9" s="59"/>
      <c r="C9" s="43">
        <f>VLOOKUP(A9,'Consol data'!A8:J164,9,FALSE)*10^6</f>
        <v>25337089216.746601</v>
      </c>
      <c r="D9" s="45">
        <f>VLOOKUP(A9,'Consol data'!A8:J164,10,FALSE)</f>
        <v>0.64697439000000001</v>
      </c>
      <c r="E9" s="48">
        <f>VLOOKUP(A9,'Consol data'!A8:F164,5,TRUE)*10^3</f>
        <v>117640000</v>
      </c>
      <c r="F9" s="48">
        <f>VLOOKUP(A9,'Consol data'!A8:F164,4,TRUE)*10^3</f>
        <v>117640000</v>
      </c>
      <c r="G9" s="49">
        <f t="shared" si="2"/>
        <v>0</v>
      </c>
      <c r="H9" s="54">
        <f t="shared" si="0"/>
        <v>0</v>
      </c>
      <c r="I9" s="55">
        <f t="shared" si="1"/>
        <v>0</v>
      </c>
    </row>
    <row r="10" spans="1:9" ht="14.5" x14ac:dyDescent="0.35">
      <c r="A10" t="str">
        <f>UPPER('OMERS Data'!E13)</f>
        <v>ALUMINUM CORP OF CHINA LTD-H</v>
      </c>
      <c r="B10" s="59"/>
      <c r="C10" s="43">
        <f>VLOOKUP(A10,'Consol data'!A9:J165,9,FALSE)*10^6</f>
        <v>25337089216.746601</v>
      </c>
      <c r="D10" s="45">
        <f>VLOOKUP(A10,'Consol data'!A9:J165,10,FALSE)</f>
        <v>0.48052684000000001</v>
      </c>
      <c r="E10" s="48">
        <f>VLOOKUP(A10,'Consol data'!A9:F165,5,TRUE)*10^3</f>
        <v>117640000</v>
      </c>
      <c r="F10" s="48">
        <f>VLOOKUP(A10,'Consol data'!A9:F165,4,TRUE)*10^3</f>
        <v>117640000</v>
      </c>
      <c r="G10" s="49">
        <f t="shared" si="2"/>
        <v>0</v>
      </c>
      <c r="H10" s="54">
        <f t="shared" si="0"/>
        <v>0</v>
      </c>
      <c r="I10" s="55">
        <f t="shared" si="1"/>
        <v>0</v>
      </c>
    </row>
    <row r="11" spans="1:9" ht="14.5" x14ac:dyDescent="0.35">
      <c r="A11" t="str">
        <f>UPPER('OMERS Data'!E14)</f>
        <v>AMEREN CORP</v>
      </c>
      <c r="B11" s="59"/>
      <c r="C11" s="43">
        <f>VLOOKUP(A11,'Consol data'!A10:J166,9,FALSE)*10^6</f>
        <v>37888684000</v>
      </c>
      <c r="D11" s="45">
        <f>VLOOKUP(A11,'Consol data'!A10:J166,10,FALSE)</f>
        <v>88.92</v>
      </c>
      <c r="E11" s="48">
        <f>VLOOKUP(A11,'Consol data'!A10:F166,5,TRUE)*10^3</f>
        <v>25011622.000000004</v>
      </c>
      <c r="F11" s="48">
        <f>VLOOKUP(A11,'Consol data'!A10:F166,4,TRUE)*10^3</f>
        <v>46495321</v>
      </c>
      <c r="G11" s="49">
        <f t="shared" si="2"/>
        <v>0</v>
      </c>
      <c r="H11" s="54">
        <f t="shared" si="0"/>
        <v>0</v>
      </c>
      <c r="I11" s="55">
        <f t="shared" si="1"/>
        <v>0</v>
      </c>
    </row>
    <row r="12" spans="1:9" ht="14.5" x14ac:dyDescent="0.35">
      <c r="A12" t="str">
        <f>UPPER('OMERS Data'!E15)</f>
        <v>AMERICAN ELEC PWR CO INC</v>
      </c>
      <c r="B12" s="59"/>
      <c r="C12" s="43">
        <f>VLOOKUP(A12,'Consol data'!A11:J167,9,FALSE)*10^6</f>
        <v>89855784400</v>
      </c>
      <c r="D12" s="45">
        <f>VLOOKUP(A12,'Consol data'!A11:J167,10,FALSE)</f>
        <v>94.95</v>
      </c>
      <c r="E12" s="48">
        <f>VLOOKUP(A12,'Consol data'!A11:F167,5,TRUE)*10^3</f>
        <v>51463483.999999993</v>
      </c>
      <c r="F12" s="48">
        <f>VLOOKUP(A12,'Consol data'!A11:F167,4,TRUE)*10^3</f>
        <v>93222682.999999985</v>
      </c>
      <c r="G12" s="49">
        <f t="shared" si="2"/>
        <v>0</v>
      </c>
      <c r="H12" s="54">
        <f t="shared" si="0"/>
        <v>0</v>
      </c>
      <c r="I12" s="55">
        <f t="shared" si="1"/>
        <v>0</v>
      </c>
    </row>
    <row r="13" spans="1:9" ht="14.5" x14ac:dyDescent="0.35">
      <c r="A13" t="str">
        <f>UPPER('OMERS Data'!E16)</f>
        <v>ARC RESOURCES LTD</v>
      </c>
      <c r="B13" s="59"/>
      <c r="C13" s="43">
        <f>VLOOKUP(A13,'Consol data'!A12:J168,9,FALSE)*10^6</f>
        <v>9645342759.2500019</v>
      </c>
      <c r="D13" s="45">
        <f>VLOOKUP(A13,'Consol data'!A12:J168,10,FALSE)</f>
        <v>13.478756500000001</v>
      </c>
      <c r="E13" s="48">
        <f>VLOOKUP(A13,'Consol data'!A12:F168,5,TRUE)*10^3</f>
        <v>1877921</v>
      </c>
      <c r="F13" s="48">
        <f>VLOOKUP(A13,'Consol data'!A12:F168,4,TRUE)*10^3</f>
        <v>1877921</v>
      </c>
      <c r="G13" s="49">
        <f t="shared" si="2"/>
        <v>0</v>
      </c>
      <c r="H13" s="54">
        <f t="shared" si="0"/>
        <v>0</v>
      </c>
      <c r="I13" s="55">
        <f t="shared" si="1"/>
        <v>0</v>
      </c>
    </row>
    <row r="14" spans="1:9" ht="14.5" x14ac:dyDescent="0.35">
      <c r="A14" t="str">
        <f>UPPER('OMERS Data'!E17)</f>
        <v>ATCO LTD -CLASS I</v>
      </c>
      <c r="B14" s="59"/>
      <c r="C14" s="43">
        <f>VLOOKUP(A14,'Consol data'!A13:J169,9,FALSE)*10^6</f>
        <v>13267982057.4862</v>
      </c>
      <c r="D14" s="45">
        <f>VLOOKUP(A14,'Consol data'!A13:J169,10,FALSE)</f>
        <v>31.300257560000006</v>
      </c>
      <c r="E14" s="48">
        <f>VLOOKUP(A14,'Consol data'!A13:F169,5,TRUE)*10^3</f>
        <v>1040000</v>
      </c>
      <c r="F14" s="48">
        <f>VLOOKUP(A14,'Consol data'!A13:F169,4,TRUE)*10^3</f>
        <v>25551000</v>
      </c>
      <c r="G14" s="49">
        <f t="shared" si="2"/>
        <v>0</v>
      </c>
      <c r="H14" s="54">
        <f t="shared" si="0"/>
        <v>0</v>
      </c>
      <c r="I14" s="55">
        <f t="shared" si="1"/>
        <v>0</v>
      </c>
    </row>
    <row r="15" spans="1:9" ht="14.5" x14ac:dyDescent="0.35">
      <c r="A15" t="str">
        <f>UPPER('OMERS Data'!E18)</f>
        <v>ATHABASCA OIL CORP</v>
      </c>
      <c r="B15" s="59"/>
      <c r="C15" s="43">
        <f>VLOOKUP(A15,'Consol data'!A14:J170,9,FALSE)*10^6</f>
        <v>1076509137.8690002</v>
      </c>
      <c r="D15" s="45">
        <f>VLOOKUP(A15,'Consol data'!A14:J170,10,FALSE)</f>
        <v>1.7799344200000002</v>
      </c>
      <c r="E15" s="48">
        <f>VLOOKUP(A15,'Consol data'!A14:F170,5,TRUE)*10^3</f>
        <v>920912</v>
      </c>
      <c r="F15" s="48">
        <f>VLOOKUP(A15,'Consol data'!A14:F170,4,TRUE)*10^3</f>
        <v>920912</v>
      </c>
      <c r="G15" s="49">
        <f t="shared" si="2"/>
        <v>0</v>
      </c>
      <c r="H15" s="54">
        <f t="shared" si="0"/>
        <v>0</v>
      </c>
      <c r="I15" s="55">
        <f t="shared" si="1"/>
        <v>0</v>
      </c>
    </row>
    <row r="16" spans="1:9" ht="14.5" x14ac:dyDescent="0.35">
      <c r="A16" t="str">
        <f>UPPER('OMERS Data'!E19)</f>
        <v>BATTALION OIL CORP</v>
      </c>
      <c r="B16" s="59"/>
      <c r="C16" s="43">
        <f>VLOOKUP(A16,'Consol data'!A15:J171,9,FALSE)*10^6</f>
        <v>343388700</v>
      </c>
      <c r="D16" s="45">
        <f>VLOOKUP(A16,'Consol data'!A15:J171,10,FALSE)</f>
        <v>9.7100000000000009</v>
      </c>
      <c r="E16" s="48">
        <f>VLOOKUP(A16,'Consol data'!A15:F171,5,TRUE)*10^3</f>
        <v>0</v>
      </c>
      <c r="F16" s="48">
        <f>VLOOKUP(A16,'Consol data'!A15:F171,4,TRUE)*10^3</f>
        <v>0</v>
      </c>
      <c r="G16" s="49">
        <f t="shared" si="2"/>
        <v>0</v>
      </c>
      <c r="H16" s="54">
        <f t="shared" si="0"/>
        <v>0</v>
      </c>
      <c r="I16" s="55">
        <f t="shared" si="1"/>
        <v>0</v>
      </c>
    </row>
    <row r="17" spans="1:9" ht="14.5" x14ac:dyDescent="0.35">
      <c r="A17" t="str">
        <f>UPPER('OMERS Data'!E20)</f>
        <v>BAYTEX ENERGY CORP</v>
      </c>
      <c r="B17" s="59"/>
      <c r="C17" s="43">
        <f>VLOOKUP(A17,'Consol data'!A16:J172,9,FALSE)*10^6</f>
        <v>3135105142.2988005</v>
      </c>
      <c r="D17" s="45">
        <f>VLOOKUP(A17,'Consol data'!A16:J172,10,FALSE)</f>
        <v>4.4904569600000004</v>
      </c>
      <c r="E17" s="48">
        <f>VLOOKUP(A17,'Consol data'!A16:F172,5,TRUE)*10^3</f>
        <v>1091032</v>
      </c>
      <c r="F17" s="48">
        <f>VLOOKUP(A17,'Consol data'!A16:F172,4,TRUE)*10^3</f>
        <v>1091032</v>
      </c>
      <c r="G17" s="49">
        <f t="shared" si="2"/>
        <v>0</v>
      </c>
      <c r="H17" s="54">
        <f t="shared" si="0"/>
        <v>0</v>
      </c>
      <c r="I17" s="55">
        <f t="shared" si="1"/>
        <v>0</v>
      </c>
    </row>
    <row r="18" spans="1:9" ht="14.5" x14ac:dyDescent="0.35">
      <c r="A18" t="str">
        <f>UPPER('OMERS Data'!E21)</f>
        <v>BERKSHIRE HATHAWAY INC DEL</v>
      </c>
      <c r="B18" s="59"/>
      <c r="C18" s="43">
        <f>VLOOKUP(A18,'Consol data'!A17:J173,9,FALSE)*10^6</f>
        <v>329576914200</v>
      </c>
      <c r="D18" s="45">
        <f>VLOOKUP(A18,'Consol data'!A17:J173,10,FALSE)</f>
        <v>468711</v>
      </c>
      <c r="E18" s="48">
        <f>VLOOKUP(A18,'Consol data'!A17:F173,5,TRUE)*10^3</f>
        <v>0</v>
      </c>
      <c r="F18" s="48">
        <f>VLOOKUP(A18,'Consol data'!A17:F173,4,TRUE)*10^3</f>
        <v>0</v>
      </c>
      <c r="G18" s="49">
        <f t="shared" si="2"/>
        <v>0</v>
      </c>
      <c r="H18" s="54">
        <f t="shared" si="0"/>
        <v>0</v>
      </c>
      <c r="I18" s="55">
        <f t="shared" si="1"/>
        <v>0</v>
      </c>
    </row>
    <row r="19" spans="1:9" ht="14.5" x14ac:dyDescent="0.35">
      <c r="A19" t="str">
        <f>UPPER('OMERS Data'!E22)</f>
        <v>BERKSHIRE HATHAWAY INC-CL B</v>
      </c>
      <c r="B19" s="59"/>
      <c r="C19" s="43">
        <f>VLOOKUP(A19,'Consol data'!A18:J174,9,FALSE)*10^6</f>
        <v>329576914200</v>
      </c>
      <c r="D19" s="45">
        <f>VLOOKUP(A19,'Consol data'!A18:J174,10,FALSE)</f>
        <v>308.89999999999998</v>
      </c>
      <c r="E19" s="48">
        <f>VLOOKUP(A19,'Consol data'!A18:F174,5,TRUE)*10^3</f>
        <v>0</v>
      </c>
      <c r="F19" s="48">
        <f>VLOOKUP(A19,'Consol data'!A18:F174,4,TRUE)*10^3</f>
        <v>0</v>
      </c>
      <c r="G19" s="49">
        <f t="shared" si="2"/>
        <v>0</v>
      </c>
      <c r="H19" s="54">
        <f t="shared" si="0"/>
        <v>0</v>
      </c>
      <c r="I19" s="55">
        <f t="shared" si="1"/>
        <v>0</v>
      </c>
    </row>
    <row r="20" spans="1:9" ht="14.5" x14ac:dyDescent="0.35">
      <c r="A20" t="str">
        <f>UPPER('OMERS Data'!E23)</f>
        <v>BERRY CORP</v>
      </c>
      <c r="B20" s="59"/>
      <c r="C20" s="43">
        <f>VLOOKUP(A20,'Consol data'!A19:J175,9,FALSE)*10^6</f>
        <v>955625000</v>
      </c>
      <c r="D20" s="45">
        <f>VLOOKUP(A20,'Consol data'!A19:J175,10,FALSE)</f>
        <v>8</v>
      </c>
      <c r="E20" s="48">
        <f>VLOOKUP(A20,'Consol data'!A19:F175,5,TRUE)*10^3</f>
        <v>0</v>
      </c>
      <c r="F20" s="48">
        <f>VLOOKUP(A20,'Consol data'!A19:F175,4,TRUE)*10^3</f>
        <v>0</v>
      </c>
      <c r="G20" s="49">
        <f t="shared" si="2"/>
        <v>0</v>
      </c>
      <c r="H20" s="54">
        <f t="shared" si="0"/>
        <v>0</v>
      </c>
      <c r="I20" s="55">
        <f t="shared" si="1"/>
        <v>0</v>
      </c>
    </row>
    <row r="21" spans="1:9" ht="14.5" x14ac:dyDescent="0.35">
      <c r="A21" t="str">
        <f>UPPER('OMERS Data'!E24)</f>
        <v>BIRCHCLIFF ENERGY LTD</v>
      </c>
      <c r="B21" s="59"/>
      <c r="C21" s="43">
        <f>VLOOKUP(A21,'Consol data'!A20:J176,9,FALSE)*10^6</f>
        <v>1960382989.8004</v>
      </c>
      <c r="D21" s="45">
        <f>VLOOKUP(A21,'Consol data'!A20:J176,10,FALSE)</f>
        <v>6.9646396600000005</v>
      </c>
      <c r="E21" s="48">
        <f>VLOOKUP(A21,'Consol data'!A20:F176,5,TRUE)*10^3</f>
        <v>382823</v>
      </c>
      <c r="F21" s="48">
        <f>VLOOKUP(A21,'Consol data'!A20:F176,4,TRUE)*10^3</f>
        <v>382823</v>
      </c>
      <c r="G21" s="49">
        <f t="shared" si="2"/>
        <v>0</v>
      </c>
      <c r="H21" s="54">
        <f t="shared" si="0"/>
        <v>0</v>
      </c>
      <c r="I21" s="55">
        <f t="shared" si="1"/>
        <v>0</v>
      </c>
    </row>
    <row r="22" spans="1:9" ht="14.5" x14ac:dyDescent="0.35">
      <c r="A22" t="str">
        <f>UPPER('OMERS Data'!E25)</f>
        <v>BP PLC</v>
      </c>
      <c r="B22" s="59"/>
      <c r="C22" s="43">
        <f>VLOOKUP(A22,'Consol data'!A21:J177,9,FALSE)*10^6</f>
        <v>144148168500</v>
      </c>
      <c r="D22" s="45">
        <f>VLOOKUP(A22,'Consol data'!A21:J177,10,FALSE)</f>
        <v>474.9</v>
      </c>
      <c r="E22" s="48">
        <f>VLOOKUP(A22,'Consol data'!A21:F177,5,TRUE)*10^3</f>
        <v>32500000</v>
      </c>
      <c r="F22" s="48">
        <f>VLOOKUP(A22,'Consol data'!A21:F177,4,TRUE)*10^3</f>
        <v>339200000</v>
      </c>
      <c r="G22" s="49">
        <f t="shared" si="2"/>
        <v>0</v>
      </c>
      <c r="H22" s="54">
        <f t="shared" si="0"/>
        <v>0</v>
      </c>
      <c r="I22" s="55">
        <f t="shared" si="1"/>
        <v>0</v>
      </c>
    </row>
    <row r="23" spans="1:9" ht="14.5" x14ac:dyDescent="0.35">
      <c r="A23" t="str">
        <f>UPPER('OMERS Data'!E26)</f>
        <v>CAISSE DE DEPOT ET PLACEMENT</v>
      </c>
      <c r="B23" s="59"/>
      <c r="C23" s="43">
        <f>VLOOKUP(A23,'Consol data'!A22:J178,9,FALSE)*10^6</f>
        <v>0</v>
      </c>
      <c r="D23" s="45">
        <f>VLOOKUP(A23,'Consol data'!A22:J178,10,FALSE)</f>
        <v>0</v>
      </c>
      <c r="E23" s="48">
        <f>VLOOKUP(A23,'Consol data'!A22:F178,5,TRUE)*10^3</f>
        <v>0</v>
      </c>
      <c r="F23" s="48">
        <f>VLOOKUP(A23,'Consol data'!A22:F178,4,TRUE)*10^3</f>
        <v>0</v>
      </c>
      <c r="G23" s="49"/>
      <c r="H23" s="54">
        <f t="shared" si="0"/>
        <v>0</v>
      </c>
      <c r="I23" s="55">
        <f t="shared" si="1"/>
        <v>0</v>
      </c>
    </row>
    <row r="24" spans="1:9" ht="14.5" x14ac:dyDescent="0.35">
      <c r="A24" t="str">
        <f>UPPER('OMERS Data'!E27)</f>
        <v>CANADA DEVELOPMENT INVESTMEN</v>
      </c>
      <c r="B24" s="59"/>
      <c r="C24" s="43">
        <f>VLOOKUP(A24,'Consol data'!A23:J179,9,FALSE)*10^6</f>
        <v>0</v>
      </c>
      <c r="D24" s="45">
        <f>VLOOKUP(A24,'Consol data'!A23:J179,10,FALSE)</f>
        <v>0</v>
      </c>
      <c r="E24" s="48">
        <f>VLOOKUP(A24,'Consol data'!A23:F179,5,TRUE)*10^3</f>
        <v>0</v>
      </c>
      <c r="F24" s="48">
        <f>VLOOKUP(A24,'Consol data'!A23:F179,4,TRUE)*10^3</f>
        <v>0</v>
      </c>
      <c r="G24" s="49"/>
      <c r="H24" s="54">
        <f t="shared" si="0"/>
        <v>0</v>
      </c>
      <c r="I24" s="55">
        <f t="shared" si="1"/>
        <v>0</v>
      </c>
    </row>
    <row r="25" spans="1:9" ht="14.5" x14ac:dyDescent="0.35">
      <c r="A25" t="str">
        <f>UPPER('OMERS Data'!E28)</f>
        <v>CANADIAN NAT RES LTD</v>
      </c>
      <c r="B25" s="59" t="str">
        <f>'OMERS Data'!F28</f>
        <v>2,633,793</v>
      </c>
      <c r="C25" s="43">
        <f>VLOOKUP(A25,'Consol data'!A24:J180,9,FALSE)*10^6</f>
        <v>69780224625.249619</v>
      </c>
      <c r="D25" s="45">
        <f>VLOOKUP(A25,'Consol data'!A24:J180,10,FALSE)</f>
        <v>55.532476780000003</v>
      </c>
      <c r="E25" s="48">
        <f>VLOOKUP(A25,'Consol data'!A24:F180,5,TRUE)*10^3</f>
        <v>26335750</v>
      </c>
      <c r="F25" s="48">
        <f>VLOOKUP(A25,'Consol data'!A24:F180,4,TRUE)*10^3</f>
        <v>150449750</v>
      </c>
      <c r="G25" s="49">
        <f t="shared" si="2"/>
        <v>2.0960243306941541E-3</v>
      </c>
      <c r="H25" s="54">
        <f t="shared" si="0"/>
        <v>55200.372767078567</v>
      </c>
      <c r="I25" s="55">
        <f t="shared" si="1"/>
        <v>315346.33654685278</v>
      </c>
    </row>
    <row r="26" spans="1:9" ht="14.5" x14ac:dyDescent="0.35">
      <c r="A26" t="str">
        <f>UPPER('OMERS Data'!E29)</f>
        <v>CARLYLE GROUP INC</v>
      </c>
      <c r="B26" s="59"/>
      <c r="C26" s="43">
        <f>VLOOKUP(A26,'Consol data'!A25:J181,9,FALSE)*10^6</f>
        <v>12616191700</v>
      </c>
      <c r="D26" s="45">
        <f>VLOOKUP(A26,'Consol data'!A25:J181,10,FALSE)</f>
        <v>29.84</v>
      </c>
      <c r="E26" s="48">
        <f>VLOOKUP(A26,'Consol data'!A25:F181,5,TRUE)*10^3</f>
        <v>6012</v>
      </c>
      <c r="F26" s="48">
        <f>VLOOKUP(A26,'Consol data'!A25:F181,4,TRUE)*10^3</f>
        <v>20901</v>
      </c>
      <c r="G26" s="49">
        <f t="shared" si="2"/>
        <v>0</v>
      </c>
      <c r="H26" s="54">
        <f t="shared" si="0"/>
        <v>0</v>
      </c>
      <c r="I26" s="55">
        <f t="shared" si="1"/>
        <v>0</v>
      </c>
    </row>
    <row r="27" spans="1:9" ht="14.5" x14ac:dyDescent="0.35">
      <c r="A27" t="str">
        <f>UPPER('OMERS Data'!E30)</f>
        <v>CENOVUS ENERGY INC</v>
      </c>
      <c r="B27" s="59"/>
      <c r="C27" s="43">
        <f>VLOOKUP(A27,'Consol data'!A26:J182,9,FALSE)*10^6</f>
        <v>42692149004.170609</v>
      </c>
      <c r="D27" s="45">
        <f>VLOOKUP(A27,'Consol data'!A26:J182,10,FALSE)</f>
        <v>19.402023740000001</v>
      </c>
      <c r="E27" s="48">
        <f>VLOOKUP(A27,'Consol data'!A26:F182,5,TRUE)*10^3</f>
        <v>18100000</v>
      </c>
      <c r="F27" s="48">
        <f>VLOOKUP(A27,'Consol data'!A26:F182,4,TRUE)*10^3</f>
        <v>161700000</v>
      </c>
      <c r="G27" s="49">
        <f t="shared" si="2"/>
        <v>0</v>
      </c>
      <c r="H27" s="54">
        <f t="shared" si="0"/>
        <v>0</v>
      </c>
      <c r="I27" s="55">
        <f t="shared" si="1"/>
        <v>0</v>
      </c>
    </row>
    <row r="28" spans="1:9" ht="14.5" x14ac:dyDescent="0.35">
      <c r="A28" t="str">
        <f>UPPER('OMERS Data'!E31)</f>
        <v>CENTERPOINT ENERGY INC</v>
      </c>
      <c r="B28" s="59"/>
      <c r="C28" s="43">
        <f>VLOOKUP(A28,'Consol data'!A27:J183,9,FALSE)*10^6</f>
        <v>36387773600</v>
      </c>
      <c r="D28" s="45">
        <f>VLOOKUP(A28,'Consol data'!A27:J183,10,FALSE)</f>
        <v>29.99</v>
      </c>
      <c r="E28" s="48">
        <f>VLOOKUP(A28,'Consol data'!A27:F183,5,TRUE)*10^3</f>
        <v>4891379.0000000009</v>
      </c>
      <c r="F28" s="48">
        <f>VLOOKUP(A28,'Consol data'!A27:F183,4,TRUE)*10^3</f>
        <v>31301680</v>
      </c>
      <c r="G28" s="49">
        <f t="shared" si="2"/>
        <v>0</v>
      </c>
      <c r="H28" s="54">
        <f t="shared" si="0"/>
        <v>0</v>
      </c>
      <c r="I28" s="55">
        <f t="shared" si="1"/>
        <v>0</v>
      </c>
    </row>
    <row r="29" spans="1:9" ht="14.5" x14ac:dyDescent="0.35">
      <c r="A29" t="str">
        <f>UPPER('OMERS Data'!E32)</f>
        <v>CHENIERE ENERGY INC</v>
      </c>
      <c r="B29" s="59"/>
      <c r="C29" s="43">
        <f>VLOOKUP(A29,'Consol data'!A28:J184,9,FALSE)*10^6</f>
        <v>66237179999.999992</v>
      </c>
      <c r="D29" s="45">
        <f>VLOOKUP(A29,'Consol data'!A28:J184,10,FALSE)</f>
        <v>149.96</v>
      </c>
      <c r="E29" s="48">
        <f>VLOOKUP(A29,'Consol data'!A28:F184,5,TRUE)*10^3</f>
        <v>11168945</v>
      </c>
      <c r="F29" s="48">
        <f>VLOOKUP(A29,'Consol data'!A28:F184,4,TRUE)*10^3</f>
        <v>11168945</v>
      </c>
      <c r="G29" s="49">
        <f t="shared" si="2"/>
        <v>0</v>
      </c>
      <c r="H29" s="54">
        <f t="shared" si="0"/>
        <v>0</v>
      </c>
      <c r="I29" s="55">
        <f t="shared" si="1"/>
        <v>0</v>
      </c>
    </row>
    <row r="30" spans="1:9" ht="14.5" x14ac:dyDescent="0.35">
      <c r="A30" t="str">
        <f>UPPER('OMERS Data'!E33)</f>
        <v>CHESAPEAKE ENERGY CORP</v>
      </c>
      <c r="B30" s="59"/>
      <c r="C30" s="43">
        <f>VLOOKUP(A30,'Consol data'!A29:J185,9,FALSE)*10^6</f>
        <v>15795063400</v>
      </c>
      <c r="D30" s="45">
        <f>VLOOKUP(A30,'Consol data'!A29:J185,10,FALSE)</f>
        <v>94.37</v>
      </c>
      <c r="E30" s="48">
        <f>VLOOKUP(A30,'Consol data'!A29:F185,5,TRUE)*10^3</f>
        <v>1729353.0000000028</v>
      </c>
      <c r="F30" s="48">
        <f>VLOOKUP(A30,'Consol data'!A29:F185,4,TRUE)*10^3</f>
        <v>83729353</v>
      </c>
      <c r="G30" s="49">
        <f t="shared" si="2"/>
        <v>0</v>
      </c>
      <c r="H30" s="54">
        <f t="shared" si="0"/>
        <v>0</v>
      </c>
      <c r="I30" s="55">
        <f t="shared" si="1"/>
        <v>0</v>
      </c>
    </row>
    <row r="31" spans="1:9" ht="14.5" x14ac:dyDescent="0.35">
      <c r="A31" t="str">
        <f>UPPER('OMERS Data'!E34)</f>
        <v>CHEVRON CORP NEW</v>
      </c>
      <c r="B31" s="59" t="str">
        <f>'OMERS Data'!F34</f>
        <v>659,800</v>
      </c>
      <c r="C31" s="43">
        <f>VLOOKUP(A31,'Consol data'!A30:J186,9,FALSE)*10^6</f>
        <v>354191181400</v>
      </c>
      <c r="D31" s="45">
        <f>VLOOKUP(A31,'Consol data'!A30:J186,10,FALSE)</f>
        <v>179.49</v>
      </c>
      <c r="E31" s="48">
        <f>VLOOKUP(A31,'Consol data'!A30:F186,5,TRUE)*10^3</f>
        <v>53000000</v>
      </c>
      <c r="F31" s="48">
        <f>VLOOKUP(A31,'Consol data'!A30:F186,4,TRUE)*10^3</f>
        <v>645000000</v>
      </c>
      <c r="G31" s="49">
        <f t="shared" si="2"/>
        <v>3.3436039127765819E-4</v>
      </c>
      <c r="H31" s="54">
        <f t="shared" si="0"/>
        <v>17721.100737715882</v>
      </c>
      <c r="I31" s="55">
        <f t="shared" si="1"/>
        <v>215662.45237408954</v>
      </c>
    </row>
    <row r="32" spans="1:9" ht="14.5" x14ac:dyDescent="0.35">
      <c r="A32" t="str">
        <f>UPPER('OMERS Data'!E35)</f>
        <v>CIVITAS RESOURCES INC</v>
      </c>
      <c r="B32" s="59"/>
      <c r="C32" s="43">
        <f>VLOOKUP(A32,'Consol data'!A31:J187,9,FALSE)*10^6</f>
        <v>4581067200</v>
      </c>
      <c r="D32" s="45">
        <f>VLOOKUP(A32,'Consol data'!A31:J187,10,FALSE)</f>
        <v>57.93</v>
      </c>
      <c r="E32" s="48">
        <f>VLOOKUP(A32,'Consol data'!A31:F187,5,TRUE)*10^3</f>
        <v>1250800</v>
      </c>
      <c r="F32" s="48">
        <f>VLOOKUP(A32,'Consol data'!A31:F187,4,TRUE)*10^3</f>
        <v>1250800</v>
      </c>
      <c r="G32" s="49">
        <f t="shared" si="2"/>
        <v>0</v>
      </c>
      <c r="H32" s="54">
        <f t="shared" si="0"/>
        <v>0</v>
      </c>
      <c r="I32" s="55">
        <f t="shared" si="1"/>
        <v>0</v>
      </c>
    </row>
    <row r="33" spans="1:9" ht="14.5" x14ac:dyDescent="0.35">
      <c r="A33" t="str">
        <f>UPPER('OMERS Data'!E36)</f>
        <v>CMS ENERGY CORP</v>
      </c>
      <c r="B33" s="59"/>
      <c r="C33" s="43">
        <f>VLOOKUP(A33,'Consol data'!A32:J188,9,FALSE)*10^6</f>
        <v>33410029000.000004</v>
      </c>
      <c r="D33" s="45">
        <f>VLOOKUP(A33,'Consol data'!A32:J188,10,FALSE)</f>
        <v>63.33</v>
      </c>
      <c r="E33" s="48">
        <f>VLOOKUP(A33,'Consol data'!A32:F188,5,TRUE)*10^3</f>
        <v>17687946.000000004</v>
      </c>
      <c r="F33" s="48">
        <f>VLOOKUP(A33,'Consol data'!A32:F188,4,TRUE)*10^3</f>
        <v>42502046</v>
      </c>
      <c r="G33" s="49">
        <f t="shared" si="2"/>
        <v>0</v>
      </c>
      <c r="H33" s="54">
        <f t="shared" si="0"/>
        <v>0</v>
      </c>
      <c r="I33" s="55">
        <f t="shared" si="1"/>
        <v>0</v>
      </c>
    </row>
    <row r="34" spans="1:9" ht="14.5" x14ac:dyDescent="0.35">
      <c r="A34" t="str">
        <f>UPPER('OMERS Data'!E37)</f>
        <v>COASTAL GASLINK PIPELINE LTD</v>
      </c>
      <c r="B34" s="59"/>
      <c r="C34" s="43">
        <f>VLOOKUP(A34,'Consol data'!A33:J189,9,FALSE)*10^6</f>
        <v>0</v>
      </c>
      <c r="D34" s="45">
        <f>VLOOKUP(A34,'Consol data'!A33:J189,10,FALSE)</f>
        <v>0</v>
      </c>
      <c r="E34" s="48">
        <f>VLOOKUP(A34,'Consol data'!A33:F189,5,TRUE)*10^3</f>
        <v>0</v>
      </c>
      <c r="F34" s="48">
        <f>VLOOKUP(A34,'Consol data'!A33:F189,4,TRUE)*10^3</f>
        <v>0</v>
      </c>
      <c r="G34" s="49"/>
      <c r="H34" s="54">
        <f t="shared" si="0"/>
        <v>0</v>
      </c>
      <c r="I34" s="55">
        <f t="shared" si="1"/>
        <v>0</v>
      </c>
    </row>
    <row r="35" spans="1:9" ht="14.5" x14ac:dyDescent="0.35">
      <c r="A35" t="str">
        <f>UPPER('OMERS Data'!E38)</f>
        <v>CONOCOPHILLIPS</v>
      </c>
      <c r="B35" s="59"/>
      <c r="C35" s="43">
        <f>VLOOKUP(A35,'Consol data'!A34:J190,9,FALSE)*10^6</f>
        <v>112527312228.49602</v>
      </c>
      <c r="D35" s="45">
        <f>VLOOKUP(A35,'Consol data'!A34:J190,10,FALSE)</f>
        <v>87.150316000000004</v>
      </c>
      <c r="E35" s="48">
        <f>VLOOKUP(A35,'Consol data'!A34:F190,5,TRUE)*10^3</f>
        <v>16014000</v>
      </c>
      <c r="F35" s="48">
        <f>VLOOKUP(A35,'Consol data'!A34:F190,4,TRUE)*10^3</f>
        <v>251014000</v>
      </c>
      <c r="G35" s="49">
        <f t="shared" si="2"/>
        <v>0</v>
      </c>
      <c r="H35" s="54">
        <f t="shared" si="0"/>
        <v>0</v>
      </c>
      <c r="I35" s="55">
        <f t="shared" si="1"/>
        <v>0</v>
      </c>
    </row>
    <row r="36" spans="1:9" ht="14.5" x14ac:dyDescent="0.35">
      <c r="A36" t="str">
        <f>UPPER('OMERS Data'!E39)</f>
        <v>CONTINENTAL RESOURCES INC/OK</v>
      </c>
      <c r="B36" s="59"/>
      <c r="C36" s="43">
        <f>VLOOKUP(A36,'Consol data'!A35:J191,9,FALSE)*10^6</f>
        <v>0</v>
      </c>
      <c r="D36" s="45">
        <f>VLOOKUP(A36,'Consol data'!A35:J191,10,FALSE)</f>
        <v>54.852999740000001</v>
      </c>
      <c r="E36" s="48">
        <f>VLOOKUP(A36,'Consol data'!A35:F191,5,TRUE)*10^3</f>
        <v>3350000</v>
      </c>
      <c r="F36" s="48">
        <f>VLOOKUP(A36,'Consol data'!A35:F191,4,TRUE)*10^3</f>
        <v>3350000</v>
      </c>
      <c r="G36" s="49"/>
      <c r="H36" s="54">
        <f t="shared" si="0"/>
        <v>0</v>
      </c>
      <c r="I36" s="55">
        <f t="shared" si="1"/>
        <v>0</v>
      </c>
    </row>
    <row r="37" spans="1:9" ht="14.5" x14ac:dyDescent="0.35">
      <c r="A37" t="str">
        <f>UPPER('OMERS Data'!E40)</f>
        <v>CRESCENT ENERGY INC-A</v>
      </c>
      <c r="B37" s="59"/>
      <c r="C37" s="43">
        <f>VLOOKUP(A37,'Consol data'!A36:J192,9,FALSE)*10^6</f>
        <v>3273949600</v>
      </c>
      <c r="D37" s="45">
        <f>VLOOKUP(A37,'Consol data'!A36:J192,10,FALSE)</f>
        <v>11.99</v>
      </c>
      <c r="E37" s="48">
        <f>VLOOKUP(A37,'Consol data'!A36:F192,5,TRUE)*10^3</f>
        <v>1981075</v>
      </c>
      <c r="F37" s="48">
        <f>VLOOKUP(A37,'Consol data'!A36:F192,4,TRUE)*10^3</f>
        <v>1981075</v>
      </c>
      <c r="G37" s="49">
        <f t="shared" si="2"/>
        <v>0</v>
      </c>
      <c r="H37" s="54">
        <f t="shared" si="0"/>
        <v>0</v>
      </c>
      <c r="I37" s="55">
        <f t="shared" si="1"/>
        <v>0</v>
      </c>
    </row>
    <row r="38" spans="1:9" ht="14.5" x14ac:dyDescent="0.35">
      <c r="A38" t="str">
        <f>UPPER('OMERS Data'!E41)</f>
        <v>CRESCENT PT ENERGY CORP</v>
      </c>
      <c r="B38" s="59"/>
      <c r="C38" s="43">
        <f>VLOOKUP(A38,'Consol data'!A37:J193,9,FALSE)*10^6</f>
        <v>4872505924.4312</v>
      </c>
      <c r="D38" s="45">
        <f>VLOOKUP(A38,'Consol data'!A37:J193,10,FALSE)</f>
        <v>7.1345089200000009</v>
      </c>
      <c r="E38" s="48">
        <f>VLOOKUP(A38,'Consol data'!A37:F193,5,TRUE)*10^3</f>
        <v>1305425</v>
      </c>
      <c r="F38" s="48">
        <f>VLOOKUP(A38,'Consol data'!A37:F193,4,TRUE)*10^3</f>
        <v>1305425</v>
      </c>
      <c r="G38" s="49">
        <f t="shared" si="2"/>
        <v>0</v>
      </c>
      <c r="H38" s="54">
        <f t="shared" si="0"/>
        <v>0</v>
      </c>
      <c r="I38" s="55">
        <f t="shared" si="1"/>
        <v>0</v>
      </c>
    </row>
    <row r="39" spans="1:9" ht="14.5" x14ac:dyDescent="0.35">
      <c r="A39" t="str">
        <f>UPPER('OMERS Data'!E42)</f>
        <v>CSV HOLDINGS INC</v>
      </c>
      <c r="B39" s="59"/>
      <c r="C39" s="43">
        <f>VLOOKUP(A39,'Consol data'!A38:J194,9,FALSE)*10^6</f>
        <v>0</v>
      </c>
      <c r="D39" s="45">
        <f>VLOOKUP(A39,'Consol data'!A38:J194,10,FALSE)</f>
        <v>0</v>
      </c>
      <c r="E39" s="48">
        <f>VLOOKUP(A39,'Consol data'!A38:F194,5,TRUE)*10^3</f>
        <v>0</v>
      </c>
      <c r="F39" s="48">
        <f>VLOOKUP(A39,'Consol data'!A38:F194,4,TRUE)*10^3</f>
        <v>0</v>
      </c>
      <c r="G39" s="49"/>
      <c r="H39" s="54">
        <f t="shared" si="0"/>
        <v>0</v>
      </c>
      <c r="I39" s="55">
        <f t="shared" si="1"/>
        <v>0</v>
      </c>
    </row>
    <row r="40" spans="1:9" ht="14.5" x14ac:dyDescent="0.35">
      <c r="A40" t="str">
        <f>UPPER('OMERS Data'!E43)</f>
        <v>DEVON ENERGY CORP NEW</v>
      </c>
      <c r="B40" s="59"/>
      <c r="C40" s="43">
        <f>VLOOKUP(A40,'Consol data'!A39:J195,9,FALSE)*10^6</f>
        <v>45559030000</v>
      </c>
      <c r="D40" s="45">
        <f>VLOOKUP(A40,'Consol data'!A39:J195,10,FALSE)</f>
        <v>61.51</v>
      </c>
      <c r="E40" s="48">
        <f>VLOOKUP(A40,'Consol data'!A39:F195,5,TRUE)*10^3</f>
        <v>4979500</v>
      </c>
      <c r="F40" s="48">
        <f>VLOOKUP(A40,'Consol data'!A39:F195,4,TRUE)*10^3</f>
        <v>94979500</v>
      </c>
      <c r="G40" s="49">
        <f t="shared" si="2"/>
        <v>0</v>
      </c>
      <c r="H40" s="54">
        <f t="shared" si="0"/>
        <v>0</v>
      </c>
      <c r="I40" s="55">
        <f t="shared" si="1"/>
        <v>0</v>
      </c>
    </row>
    <row r="41" spans="1:9" ht="14.5" x14ac:dyDescent="0.35">
      <c r="A41" t="str">
        <f>UPPER('OMERS Data'!E44)</f>
        <v>DIAMONDBACK ENERGY INC</v>
      </c>
      <c r="B41" s="59"/>
      <c r="C41" s="43">
        <f>VLOOKUP(A41,'Consol data'!A40:J196,9,FALSE)*10^6</f>
        <v>23169150950.400398</v>
      </c>
      <c r="D41" s="45">
        <f>VLOOKUP(A41,'Consol data'!A40:J196,10,FALSE)</f>
        <v>101.02051036</v>
      </c>
      <c r="E41" s="48">
        <f>VLOOKUP(A41,'Consol data'!A40:F196,5,TRUE)*10^3</f>
        <v>2161366.9999999981</v>
      </c>
      <c r="F41" s="48">
        <f>VLOOKUP(A41,'Consol data'!A40:F196,4,TRUE)*10^3</f>
        <v>47251969</v>
      </c>
      <c r="G41" s="49">
        <f t="shared" si="2"/>
        <v>0</v>
      </c>
      <c r="H41" s="54">
        <f t="shared" si="0"/>
        <v>0</v>
      </c>
      <c r="I41" s="55">
        <f t="shared" si="1"/>
        <v>0</v>
      </c>
    </row>
    <row r="42" spans="1:9" ht="14.5" x14ac:dyDescent="0.35">
      <c r="A42" t="str">
        <f>UPPER('OMERS Data'!E45)</f>
        <v>DOMINION ENERGY INC</v>
      </c>
      <c r="B42" s="59"/>
      <c r="C42" s="43">
        <f>VLOOKUP(A42,'Consol data'!A41:J197,9,FALSE)*10^6</f>
        <v>69988498518.399994</v>
      </c>
      <c r="D42" s="45">
        <f>VLOOKUP(A42,'Consol data'!A41:J197,10,FALSE)</f>
        <v>45.288621840000005</v>
      </c>
      <c r="E42" s="48">
        <f>VLOOKUP(A42,'Consol data'!A41:F197,5,TRUE)*10^3</f>
        <v>33645033</v>
      </c>
      <c r="F42" s="48">
        <f>VLOOKUP(A42,'Consol data'!A41:F197,4,TRUE)*10^3</f>
        <v>62924334</v>
      </c>
      <c r="G42" s="49">
        <f t="shared" si="2"/>
        <v>0</v>
      </c>
      <c r="H42" s="54">
        <f t="shared" si="0"/>
        <v>0</v>
      </c>
      <c r="I42" s="55">
        <f t="shared" si="1"/>
        <v>0</v>
      </c>
    </row>
    <row r="43" spans="1:9" ht="14.5" x14ac:dyDescent="0.35">
      <c r="A43" t="str">
        <f>UPPER('OMERS Data'!E46)</f>
        <v>DTE ENERGY CO</v>
      </c>
      <c r="B43" s="59"/>
      <c r="C43" s="43">
        <f>VLOOKUP(A43,'Consol data'!A42:J198,9,FALSE)*10^6</f>
        <v>32030676987.806206</v>
      </c>
      <c r="D43" s="45">
        <f>VLOOKUP(A43,'Consol data'!A42:J198,10,FALSE)</f>
        <v>86.803191860000013</v>
      </c>
      <c r="E43" s="48">
        <f>VLOOKUP(A43,'Consol data'!A42:F198,5,TRUE)*10^3</f>
        <v>27278000</v>
      </c>
      <c r="F43" s="48">
        <f>VLOOKUP(A43,'Consol data'!A42:F198,4,TRUE)*10^3</f>
        <v>53475000</v>
      </c>
      <c r="G43" s="49">
        <f t="shared" si="2"/>
        <v>0</v>
      </c>
      <c r="H43" s="54">
        <f t="shared" si="0"/>
        <v>0</v>
      </c>
      <c r="I43" s="55">
        <f t="shared" si="1"/>
        <v>0</v>
      </c>
    </row>
    <row r="44" spans="1:9" ht="14.5" x14ac:dyDescent="0.35">
      <c r="A44" t="str">
        <f>UPPER('OMERS Data'!E47)</f>
        <v>DUKE ENERGY CORP NEW</v>
      </c>
      <c r="B44" s="59"/>
      <c r="C44" s="43">
        <f>VLOOKUP(A44,'Consol data'!A43:J199,9,FALSE)*10^6</f>
        <v>118331886646.60001</v>
      </c>
      <c r="D44" s="45">
        <f>VLOOKUP(A44,'Consol data'!A43:J199,10,FALSE)</f>
        <v>76.064500379999998</v>
      </c>
      <c r="E44" s="48">
        <f>VLOOKUP(A44,'Consol data'!A43:F199,5,TRUE)*10^3</f>
        <v>79220000</v>
      </c>
      <c r="F44" s="48">
        <f>VLOOKUP(A44,'Consol data'!A43:F199,4,TRUE)*10^3</f>
        <v>117808000</v>
      </c>
      <c r="G44" s="49">
        <f t="shared" si="2"/>
        <v>0</v>
      </c>
      <c r="H44" s="54">
        <f t="shared" si="0"/>
        <v>0</v>
      </c>
      <c r="I44" s="55">
        <f t="shared" si="1"/>
        <v>0</v>
      </c>
    </row>
    <row r="45" spans="1:9" ht="14.5" x14ac:dyDescent="0.35">
      <c r="A45" t="str">
        <f>UPPER('OMERS Data'!E48)</f>
        <v>ECOPETROL SA</v>
      </c>
      <c r="B45" s="59"/>
      <c r="C45" s="43">
        <f>VLOOKUP(A45,'Consol data'!A44:J200,9,FALSE)*10^6</f>
        <v>46821436788.599998</v>
      </c>
      <c r="D45" s="45">
        <f>VLOOKUP(A45,'Consol data'!A44:J200,10,FALSE)</f>
        <v>0.49851999999999996</v>
      </c>
      <c r="E45" s="48">
        <f>VLOOKUP(A45,'Consol data'!A44:F200,5,TRUE)*10^3</f>
        <v>13460533.999999985</v>
      </c>
      <c r="F45" s="48">
        <f>VLOOKUP(A45,'Consol data'!A44:F200,4,TRUE)*10^3</f>
        <v>166908534</v>
      </c>
      <c r="G45" s="49">
        <f t="shared" si="2"/>
        <v>0</v>
      </c>
      <c r="H45" s="54">
        <f t="shared" si="0"/>
        <v>0</v>
      </c>
      <c r="I45" s="55">
        <f t="shared" si="1"/>
        <v>0</v>
      </c>
    </row>
    <row r="46" spans="1:9" ht="14.5" x14ac:dyDescent="0.35">
      <c r="A46" t="str">
        <f>UPPER('OMERS Data'!E49)</f>
        <v>EMERA INC</v>
      </c>
      <c r="B46" s="59"/>
      <c r="C46" s="43">
        <f>VLOOKUP(A46,'Consol data'!A45:J201,9,FALSE)*10^6</f>
        <v>25260232899.825001</v>
      </c>
      <c r="D46" s="45">
        <f>VLOOKUP(A46,'Consol data'!A45:J201,10,FALSE)</f>
        <v>38.220583500000004</v>
      </c>
      <c r="E46" s="48">
        <f>VLOOKUP(A46,'Consol data'!A45:F201,5,TRUE)*10^3</f>
        <v>14925227.000000002</v>
      </c>
      <c r="F46" s="48">
        <f>VLOOKUP(A46,'Consol data'!A45:F201,4,TRUE)*10^3</f>
        <v>23735997.000000004</v>
      </c>
      <c r="G46" s="49">
        <f t="shared" si="2"/>
        <v>0</v>
      </c>
      <c r="H46" s="54">
        <f t="shared" si="0"/>
        <v>0</v>
      </c>
      <c r="I46" s="55">
        <f t="shared" si="1"/>
        <v>0</v>
      </c>
    </row>
    <row r="47" spans="1:9" ht="14.5" x14ac:dyDescent="0.35">
      <c r="A47" t="str">
        <f>UPPER('OMERS Data'!E50)</f>
        <v>ENBRIDGE INC</v>
      </c>
      <c r="B47" s="59" t="str">
        <f>'OMERS Data'!F50</f>
        <v>4,376,708</v>
      </c>
      <c r="C47" s="43">
        <f>VLOOKUP(A47,'Consol data'!A46:J202,9,FALSE)*10^6</f>
        <v>146572060272</v>
      </c>
      <c r="D47" s="45">
        <f>VLOOKUP(A47,'Consol data'!A46:J202,10,FALSE)</f>
        <v>39.114243520000002</v>
      </c>
      <c r="E47" s="48">
        <f>VLOOKUP(A47,'Consol data'!A46:F202,5,TRUE)*10^3</f>
        <v>14408000</v>
      </c>
      <c r="F47" s="48">
        <f>VLOOKUP(A47,'Consol data'!A46:F202,4,TRUE)*10^3</f>
        <v>68508602</v>
      </c>
      <c r="G47" s="49">
        <f t="shared" si="2"/>
        <v>1.1679689990728424E-3</v>
      </c>
      <c r="H47" s="54">
        <f t="shared" si="0"/>
        <v>16828.097338641513</v>
      </c>
      <c r="I47" s="55">
        <f t="shared" si="1"/>
        <v>80015.923305819728</v>
      </c>
    </row>
    <row r="48" spans="1:9" ht="14.5" x14ac:dyDescent="0.35">
      <c r="A48" t="str">
        <f>UPPER('OMERS Data'!E51)</f>
        <v>ENEL SPA</v>
      </c>
      <c r="B48" s="59"/>
      <c r="C48" s="43">
        <f>VLOOKUP(A48,'Consol data'!A47:J203,9,FALSE)*10^6</f>
        <v>148452978613.71149</v>
      </c>
      <c r="D48" s="45">
        <f>VLOOKUP(A48,'Consol data'!A47:J203,10,FALSE)</f>
        <v>5.3983519300000005</v>
      </c>
      <c r="E48" s="48">
        <f>VLOOKUP(A48,'Consol data'!A48:F203,5,TRUE)*10^3</f>
        <v>57089658.000000007</v>
      </c>
      <c r="F48" s="48">
        <f>VLOOKUP(A48,'Consol data'!A48:F203,4,TRUE)*10^3</f>
        <v>132889455.00000001</v>
      </c>
      <c r="G48" s="49">
        <f t="shared" si="2"/>
        <v>0</v>
      </c>
      <c r="H48" s="54">
        <f t="shared" si="0"/>
        <v>0</v>
      </c>
      <c r="I48" s="55">
        <f t="shared" si="1"/>
        <v>0</v>
      </c>
    </row>
    <row r="49" spans="1:9" ht="14.5" x14ac:dyDescent="0.35">
      <c r="A49" t="str">
        <f>UPPER('OMERS Data'!E52)</f>
        <v>ENERFLEX LTD</v>
      </c>
      <c r="B49" s="59"/>
      <c r="C49" s="43">
        <f>VLOOKUP(A49,'Consol data'!A48:J204,9,FALSE)*10^6</f>
        <v>1688584049.6184001</v>
      </c>
      <c r="D49" s="45">
        <f>VLOOKUP(A49,'Consol data'!A48:J204,10,FALSE)</f>
        <v>6.3073194799999994</v>
      </c>
      <c r="E49" s="48">
        <f>VLOOKUP(A49,'Consol data'!A49:F204,5,TRUE)*10^3</f>
        <v>30699.999999999818</v>
      </c>
      <c r="F49" s="48">
        <f>VLOOKUP(A49,'Consol data'!A49:F204,4,TRUE)*10^3</f>
        <v>3175700</v>
      </c>
      <c r="G49" s="49">
        <f t="shared" si="2"/>
        <v>0</v>
      </c>
      <c r="H49" s="54">
        <f t="shared" si="0"/>
        <v>0</v>
      </c>
      <c r="I49" s="55">
        <f t="shared" si="1"/>
        <v>0</v>
      </c>
    </row>
    <row r="50" spans="1:9" ht="14.5" x14ac:dyDescent="0.35">
      <c r="A50" t="str">
        <f>UPPER('OMERS Data'!E53)</f>
        <v>ENERGY TRANSFER LP</v>
      </c>
      <c r="B50" s="59"/>
      <c r="C50" s="43">
        <f>VLOOKUP(A50,'Consol data'!A49:J205,9,FALSE)*10^6</f>
        <v>73678255672.373001</v>
      </c>
      <c r="D50" s="45">
        <f>VLOOKUP(A50,'Consol data'!A49:J205,10,FALSE)</f>
        <v>8.7667309400000004</v>
      </c>
      <c r="E50" s="48">
        <f>VLOOKUP(A50,'Consol data'!A50:F205,5,TRUE)*10^3</f>
        <v>0</v>
      </c>
      <c r="F50" s="48">
        <f>VLOOKUP(A50,'Consol data'!A50:F205,4,TRUE)*10^3</f>
        <v>0</v>
      </c>
      <c r="G50" s="49">
        <f t="shared" si="2"/>
        <v>0</v>
      </c>
      <c r="H50" s="54">
        <f t="shared" si="0"/>
        <v>0</v>
      </c>
      <c r="I50" s="55">
        <f t="shared" si="1"/>
        <v>0</v>
      </c>
    </row>
    <row r="51" spans="1:9" ht="14.5" x14ac:dyDescent="0.35">
      <c r="A51" t="str">
        <f>UPPER('OMERS Data'!E54)</f>
        <v>ENERPLUS CORP</v>
      </c>
      <c r="B51" s="59"/>
      <c r="C51" s="43">
        <f>VLOOKUP(A51,'Consol data'!A50:J206,9,FALSE)*10^6</f>
        <v>3011580869.3674002</v>
      </c>
      <c r="D51" s="45">
        <f>VLOOKUP(A51,'Consol data'!A50:J206,10,FALSE)</f>
        <v>17.651631800000001</v>
      </c>
      <c r="E51" s="48">
        <f>VLOOKUP(A51,'Consol data'!A51:F206,5,TRUE)*10^3</f>
        <v>962453</v>
      </c>
      <c r="F51" s="48">
        <f>VLOOKUP(A51,'Consol data'!A51:F206,4,TRUE)*10^3</f>
        <v>962520</v>
      </c>
      <c r="G51" s="49">
        <f t="shared" si="2"/>
        <v>0</v>
      </c>
      <c r="H51" s="54">
        <f t="shared" si="0"/>
        <v>0</v>
      </c>
      <c r="I51" s="55">
        <f t="shared" si="1"/>
        <v>0</v>
      </c>
    </row>
    <row r="52" spans="1:9" ht="14.5" x14ac:dyDescent="0.35">
      <c r="A52" t="str">
        <f>UPPER('OMERS Data'!E55)</f>
        <v>ENI SPA</v>
      </c>
      <c r="B52" s="59"/>
      <c r="C52" s="43">
        <f>VLOOKUP(A52,'Consol data'!A51:J207,9,FALSE)*10^6</f>
        <v>62574576119.335403</v>
      </c>
      <c r="D52" s="45">
        <f>VLOOKUP(A52,'Consol data'!A51:J207,10,FALSE)</f>
        <v>14.258947066000001</v>
      </c>
      <c r="E52" s="48">
        <f>VLOOKUP(A52,'Consol data'!A52:F207,5,TRUE)*10^3</f>
        <v>40182973</v>
      </c>
      <c r="F52" s="48">
        <f>VLOOKUP(A52,'Consol data'!A52:F207,4,TRUE)*10^3</f>
        <v>219609973</v>
      </c>
      <c r="G52" s="49">
        <f t="shared" si="2"/>
        <v>0</v>
      </c>
      <c r="H52" s="54">
        <f t="shared" si="0"/>
        <v>0</v>
      </c>
      <c r="I52" s="55">
        <f t="shared" si="1"/>
        <v>0</v>
      </c>
    </row>
    <row r="53" spans="1:9" ht="14.5" x14ac:dyDescent="0.35">
      <c r="A53" t="str">
        <f>UPPER('OMERS Data'!E56)</f>
        <v>EOG RES INC</v>
      </c>
      <c r="B53" s="59"/>
      <c r="C53" s="43">
        <f>VLOOKUP(A53,'Consol data'!A52:J208,9,FALSE)*10^6</f>
        <v>76104447600</v>
      </c>
      <c r="D53" s="45">
        <f>VLOOKUP(A53,'Consol data'!A52:J208,10,FALSE)</f>
        <v>129.52000000000001</v>
      </c>
      <c r="E53" s="48">
        <f>VLOOKUP(A53,'Consol data'!A53:F208,5,TRUE)*10^3</f>
        <v>5450442.9999999991</v>
      </c>
      <c r="F53" s="48">
        <f>VLOOKUP(A53,'Consol data'!A53:F208,4,TRUE)*10^3</f>
        <v>115741443</v>
      </c>
      <c r="G53" s="49">
        <f t="shared" si="2"/>
        <v>0</v>
      </c>
      <c r="H53" s="54">
        <f t="shared" si="0"/>
        <v>0</v>
      </c>
      <c r="I53" s="55">
        <f t="shared" si="1"/>
        <v>0</v>
      </c>
    </row>
    <row r="54" spans="1:9" ht="14.5" x14ac:dyDescent="0.35">
      <c r="A54" t="str">
        <f>UPPER('OMERS Data'!E57)</f>
        <v>EQT CORP</v>
      </c>
      <c r="B54" s="59"/>
      <c r="C54" s="43">
        <f>VLOOKUP(A54,'Consol data'!A53:J209,9,FALSE)*10^6</f>
        <v>16669405299.999998</v>
      </c>
      <c r="D54" s="45">
        <f>VLOOKUP(A54,'Consol data'!A53:J209,10,FALSE)</f>
        <v>33.83</v>
      </c>
      <c r="E54" s="48">
        <f>VLOOKUP(A54,'Consol data'!A54:F209,5,TRUE)*10^3</f>
        <v>702985.00000000058</v>
      </c>
      <c r="F54" s="48">
        <f>VLOOKUP(A54,'Consol data'!A54:F209,4,TRUE)*10^3</f>
        <v>101720985</v>
      </c>
      <c r="G54" s="49">
        <f t="shared" si="2"/>
        <v>0</v>
      </c>
      <c r="H54" s="54">
        <f t="shared" si="0"/>
        <v>0</v>
      </c>
      <c r="I54" s="55">
        <f t="shared" si="1"/>
        <v>0</v>
      </c>
    </row>
    <row r="55" spans="1:9" ht="14.5" x14ac:dyDescent="0.35">
      <c r="A55" t="str">
        <f>UPPER('OMERS Data'!E58)</f>
        <v>EQUINOR ASA</v>
      </c>
      <c r="B55" s="59"/>
      <c r="C55" s="43">
        <f>VLOOKUP(A55,'Consol data'!A54:J210,9,FALSE)*10^6</f>
        <v>97317096800</v>
      </c>
      <c r="D55" s="45">
        <f>VLOOKUP(A55,'Consol data'!A54:J210,10,FALSE)</f>
        <v>351.8</v>
      </c>
      <c r="E55" s="48">
        <f>VLOOKUP(A55,'Consol data'!A55:F210,5,TRUE)*10^3</f>
        <v>11500000</v>
      </c>
      <c r="F55" s="48">
        <f>VLOOKUP(A55,'Consol data'!A55:F210,4,TRUE)*10^3</f>
        <v>254550000</v>
      </c>
      <c r="G55" s="49">
        <f t="shared" si="2"/>
        <v>0</v>
      </c>
      <c r="H55" s="54">
        <f t="shared" si="0"/>
        <v>0</v>
      </c>
      <c r="I55" s="55">
        <f t="shared" si="1"/>
        <v>0</v>
      </c>
    </row>
    <row r="56" spans="1:9" ht="14.5" x14ac:dyDescent="0.35">
      <c r="A56" t="str">
        <f>UPPER('OMERS Data'!E59)</f>
        <v>EQUITRANS MIDSTREAM CORP</v>
      </c>
      <c r="B56" s="59"/>
      <c r="C56" s="43">
        <f>VLOOKUP(A56,'Consol data'!A55:J211,9,FALSE)*10^6</f>
        <v>10999079700</v>
      </c>
      <c r="D56" s="45">
        <f>VLOOKUP(A56,'Consol data'!A55:J211,10,FALSE)</f>
        <v>6.7</v>
      </c>
      <c r="E56" s="48">
        <f>VLOOKUP(A56,'Consol data'!A56:F211,5,TRUE)*10^3</f>
        <v>2356194.9999999995</v>
      </c>
      <c r="F56" s="48">
        <f>VLOOKUP(A56,'Consol data'!A56:F211,4,TRUE)*10^3</f>
        <v>2356194.9999999995</v>
      </c>
      <c r="G56" s="49">
        <f t="shared" si="2"/>
        <v>0</v>
      </c>
      <c r="H56" s="54">
        <f t="shared" si="0"/>
        <v>0</v>
      </c>
      <c r="I56" s="55">
        <f t="shared" si="1"/>
        <v>0</v>
      </c>
    </row>
    <row r="57" spans="1:9" ht="14.5" x14ac:dyDescent="0.35">
      <c r="A57" t="str">
        <f>UPPER('OMERS Data'!E60)</f>
        <v>EXXON MOBIL CORP</v>
      </c>
      <c r="B57" s="59"/>
      <c r="C57" s="43">
        <f>VLOOKUP(A57,'Consol data'!A56:J212,9,FALSE)*10^6</f>
        <v>474820600000</v>
      </c>
      <c r="D57" s="45">
        <f>VLOOKUP(A57,'Consol data'!A56:J212,10,FALSE)</f>
        <v>110.3</v>
      </c>
      <c r="E57" s="48">
        <f>VLOOKUP(A57,'Consol data'!A57:F212,5,TRUE)*10^3</f>
        <v>105000000</v>
      </c>
      <c r="F57" s="48">
        <f>VLOOKUP(A57,'Consol data'!A57:F212,4,TRUE)*10^3</f>
        <v>825000000</v>
      </c>
      <c r="G57" s="49">
        <f t="shared" si="2"/>
        <v>0</v>
      </c>
      <c r="H57" s="54">
        <f t="shared" si="0"/>
        <v>0</v>
      </c>
      <c r="I57" s="55">
        <f t="shared" si="1"/>
        <v>0</v>
      </c>
    </row>
    <row r="58" spans="1:9" ht="14.5" x14ac:dyDescent="0.35">
      <c r="A58" t="str">
        <f>UPPER('OMERS Data'!E61)</f>
        <v>FIRSTENERGY CORP</v>
      </c>
      <c r="B58" s="59"/>
      <c r="C58" s="43">
        <f>VLOOKUP(A58,'Consol data'!A57:J213,9,FALSE)*10^6</f>
        <v>46215171300</v>
      </c>
      <c r="D58" s="45">
        <f>VLOOKUP(A58,'Consol data'!A57:J213,10,FALSE)</f>
        <v>41.94</v>
      </c>
      <c r="E58" s="48">
        <f>VLOOKUP(A58,'Consol data'!A58:F213,5,TRUE)*10^3</f>
        <v>17410250</v>
      </c>
      <c r="F58" s="48">
        <f>VLOOKUP(A58,'Consol data'!A58:F213,4,TRUE)*10^3</f>
        <v>49240650</v>
      </c>
      <c r="G58" s="49">
        <f t="shared" si="2"/>
        <v>0</v>
      </c>
      <c r="H58" s="54">
        <f t="shared" si="0"/>
        <v>0</v>
      </c>
      <c r="I58" s="55">
        <f t="shared" si="1"/>
        <v>0</v>
      </c>
    </row>
    <row r="59" spans="1:9" ht="14.5" x14ac:dyDescent="0.35">
      <c r="A59" t="str">
        <f>UPPER('OMERS Data'!E62)</f>
        <v>FORTIS INC</v>
      </c>
      <c r="B59" s="59" t="str">
        <f>'OMERS Data'!F62</f>
        <v>2,438,417</v>
      </c>
      <c r="C59" s="43">
        <f>VLOOKUP(A59,'Consol data'!A58:J214,9,FALSE)*10^6</f>
        <v>43128768172.952003</v>
      </c>
      <c r="D59" s="45">
        <f>VLOOKUP(A59,'Consol data'!A58:J214,10,FALSE)</f>
        <v>40.015289160000002</v>
      </c>
      <c r="E59" s="48">
        <f>VLOOKUP(A59,'Consol data'!A59:F214,5,TRUE)*10^3</f>
        <v>8927000</v>
      </c>
      <c r="F59" s="48">
        <f>VLOOKUP(A59,'Consol data'!A59:F214,4,TRUE)*10^3</f>
        <v>116697000</v>
      </c>
      <c r="G59" s="49">
        <f t="shared" si="2"/>
        <v>2.2623869282882222E-3</v>
      </c>
      <c r="H59" s="54">
        <f t="shared" si="0"/>
        <v>20196.328108828959</v>
      </c>
      <c r="I59" s="55">
        <f t="shared" si="1"/>
        <v>264013.76737045066</v>
      </c>
    </row>
    <row r="60" spans="1:9" ht="14.5" x14ac:dyDescent="0.35">
      <c r="A60" t="str">
        <f>UPPER('OMERS Data'!E63)</f>
        <v>FRANCO NEV CORP</v>
      </c>
      <c r="B60" s="59" t="str">
        <f>'OMERS Data'!F63</f>
        <v>13,419</v>
      </c>
      <c r="C60" s="43">
        <f>VLOOKUP(A60,'Consol data'!A59:J215,9,FALSE)*10^6</f>
        <v>18449735339.0284</v>
      </c>
      <c r="D60" s="45">
        <f>VLOOKUP(A60,'Consol data'!A59:J215,10,FALSE)</f>
        <v>136.31638834</v>
      </c>
      <c r="E60" s="48">
        <f>VLOOKUP(A60,'Consol data'!A60:F215,5,TRUE)*10^3</f>
        <v>50</v>
      </c>
      <c r="F60" s="48">
        <f>VLOOKUP(A60,'Consol data'!A60:F215,4,TRUE)*10^3</f>
        <v>134</v>
      </c>
      <c r="G60" s="49">
        <f t="shared" si="2"/>
        <v>9.914665882848328E-5</v>
      </c>
      <c r="H60" s="54">
        <f t="shared" si="0"/>
        <v>4.9573329414241644E-3</v>
      </c>
      <c r="I60" s="55">
        <f t="shared" si="1"/>
        <v>1.328565228301676E-2</v>
      </c>
    </row>
    <row r="61" spans="1:9" ht="14.5" x14ac:dyDescent="0.35">
      <c r="A61" t="str">
        <f>UPPER('OMERS Data'!E64)</f>
        <v>FREEHOLD ROYALTIES LTD</v>
      </c>
      <c r="B61" s="59"/>
      <c r="C61" s="43">
        <f>VLOOKUP(A61,'Consol data'!A60:J216,9,FALSE)*10^6</f>
        <v>1878026458.1738</v>
      </c>
      <c r="D61" s="45">
        <f>VLOOKUP(A61,'Consol data'!A60:J216,10,FALSE)</f>
        <v>11.69143646</v>
      </c>
      <c r="E61" s="48">
        <f>VLOOKUP(A61,'Consol data'!A61:F216,5,TRUE)*10^3</f>
        <v>0</v>
      </c>
      <c r="F61" s="48">
        <f>VLOOKUP(A61,'Consol data'!A61:F216,4,TRUE)*10^3</f>
        <v>0</v>
      </c>
      <c r="G61" s="49">
        <f t="shared" si="2"/>
        <v>0</v>
      </c>
      <c r="H61" s="54">
        <f t="shared" si="0"/>
        <v>0</v>
      </c>
      <c r="I61" s="55">
        <f t="shared" si="1"/>
        <v>0</v>
      </c>
    </row>
    <row r="62" spans="1:9" ht="14.5" x14ac:dyDescent="0.35">
      <c r="A62" t="str">
        <f>UPPER('OMERS Data'!E65)</f>
        <v>GALP ENERGIA SGPS SA</v>
      </c>
      <c r="B62" s="59"/>
      <c r="C62" s="43">
        <f>VLOOKUP(A62,'Consol data'!A61:J217,9,FALSE)*10^6</f>
        <v>15059101521.374601</v>
      </c>
      <c r="D62" s="45">
        <f>VLOOKUP(A62,'Consol data'!A61:J217,10,FALSE)</f>
        <v>13.53344291</v>
      </c>
      <c r="E62" s="48">
        <f>VLOOKUP(A62,'Consol data'!A62:F217,5,TRUE)*10^3</f>
        <v>3498017</v>
      </c>
      <c r="F62" s="48">
        <f>VLOOKUP(A62,'Consol data'!A62:F217,4,TRUE)*10^3</f>
        <v>50343318</v>
      </c>
      <c r="G62" s="49">
        <f t="shared" si="2"/>
        <v>0</v>
      </c>
      <c r="H62" s="54">
        <f t="shared" si="0"/>
        <v>0</v>
      </c>
      <c r="I62" s="55">
        <f t="shared" si="1"/>
        <v>0</v>
      </c>
    </row>
    <row r="63" spans="1:9" ht="14.5" x14ac:dyDescent="0.35">
      <c r="A63" t="str">
        <f>UPPER('OMERS Data'!E66)</f>
        <v>GLENCORE PLC</v>
      </c>
      <c r="B63" s="59"/>
      <c r="C63" s="43">
        <f>VLOOKUP(A63,'Consol data'!A62:J218,9,FALSE)*10^6</f>
        <v>107969709600</v>
      </c>
      <c r="D63" s="45">
        <f>VLOOKUP(A63,'Consol data'!A62:J218,10,FALSE)</f>
        <v>552.4</v>
      </c>
      <c r="E63" s="48">
        <f>VLOOKUP(A63,'Consol data'!A63:F218,5,TRUE)*10^3</f>
        <v>27037000</v>
      </c>
      <c r="F63" s="48">
        <f>VLOOKUP(A63,'Consol data'!A63:F218,4,TRUE)*10^3</f>
        <v>369137000</v>
      </c>
      <c r="G63" s="49">
        <f t="shared" si="2"/>
        <v>0</v>
      </c>
      <c r="H63" s="54">
        <f t="shared" si="0"/>
        <v>0</v>
      </c>
      <c r="I63" s="55">
        <f t="shared" si="1"/>
        <v>0</v>
      </c>
    </row>
    <row r="64" spans="1:9" ht="14.5" x14ac:dyDescent="0.35">
      <c r="A64" t="str">
        <f>UPPER('OMERS Data'!E67)</f>
        <v>HALLIBURTON CO</v>
      </c>
      <c r="B64" s="59"/>
      <c r="C64" s="43">
        <f>VLOOKUP(A64,'Consol data'!A63:J219,9,FALSE)*10^6</f>
        <v>42260700000</v>
      </c>
      <c r="D64" s="45">
        <f>VLOOKUP(A64,'Consol data'!A63:J219,10,FALSE)</f>
        <v>39.35</v>
      </c>
      <c r="E64" s="48">
        <f>VLOOKUP(A64,'Consol data'!A64:F219,5,TRUE)*10^3</f>
        <v>3727034</v>
      </c>
      <c r="F64" s="48">
        <f>VLOOKUP(A64,'Consol data'!A64:F219,4,TRUE)*10^3</f>
        <v>3904376</v>
      </c>
      <c r="G64" s="49">
        <f t="shared" si="2"/>
        <v>0</v>
      </c>
      <c r="H64" s="54">
        <f t="shared" si="0"/>
        <v>0</v>
      </c>
      <c r="I64" s="55">
        <f t="shared" si="1"/>
        <v>0</v>
      </c>
    </row>
    <row r="65" spans="1:9" ht="14.5" x14ac:dyDescent="0.35">
      <c r="A65" t="str">
        <f>UPPER('OMERS Data'!E68)</f>
        <v>HESS CORP</v>
      </c>
      <c r="B65" s="59"/>
      <c r="C65" s="43">
        <f>VLOOKUP(A65,'Consol data'!A64:J220,9,FALSE)*10^6</f>
        <v>50727002900</v>
      </c>
      <c r="D65" s="45">
        <f>VLOOKUP(A65,'Consol data'!A64:J220,10,FALSE)</f>
        <v>141.82</v>
      </c>
      <c r="E65" s="48">
        <f>VLOOKUP(A65,'Consol data'!A65:F220,5,TRUE)*10^3</f>
        <v>2666932.9999999972</v>
      </c>
      <c r="F65" s="48">
        <f>VLOOKUP(A65,'Consol data'!A65:F220,4,TRUE)*10^3</f>
        <v>50912534.999999993</v>
      </c>
      <c r="G65" s="49">
        <f t="shared" si="2"/>
        <v>0</v>
      </c>
      <c r="H65" s="54">
        <f t="shared" si="0"/>
        <v>0</v>
      </c>
      <c r="I65" s="55">
        <f t="shared" si="1"/>
        <v>0</v>
      </c>
    </row>
    <row r="66" spans="1:9" ht="14.5" x14ac:dyDescent="0.35">
      <c r="A66" t="str">
        <f>UPPER('OMERS Data'!E69)</f>
        <v>IMPERIAL OIL LTD</v>
      </c>
      <c r="B66" s="59"/>
      <c r="C66" s="43">
        <f>VLOOKUP(A66,'Consol data'!A65:J221,9,FALSE)*10^6</f>
        <v>28938255337.604797</v>
      </c>
      <c r="D66" s="45">
        <f>VLOOKUP(A66,'Consol data'!A65:J221,10,FALSE)</f>
        <v>48.708163900000002</v>
      </c>
      <c r="E66" s="48">
        <f>VLOOKUP(A66,'Consol data'!A66:F221,5,TRUE)*10^3</f>
        <v>14930000</v>
      </c>
      <c r="F66" s="48">
        <f>VLOOKUP(A66,'Consol data'!A66:F221,4,TRUE)*10^3</f>
        <v>14930000</v>
      </c>
      <c r="G66" s="49">
        <f t="shared" si="2"/>
        <v>0</v>
      </c>
      <c r="H66" s="54">
        <f t="shared" si="0"/>
        <v>0</v>
      </c>
      <c r="I66" s="55">
        <f t="shared" si="1"/>
        <v>0</v>
      </c>
    </row>
    <row r="67" spans="1:9" ht="14.5" x14ac:dyDescent="0.35">
      <c r="A67" t="str">
        <f>UPPER('OMERS Data'!E70)</f>
        <v>INFRAESTRUCTURA MARINA DEL G</v>
      </c>
      <c r="B67" s="59"/>
      <c r="C67" s="43">
        <f>VLOOKUP(A67,'Consol data'!A66:J222,9,FALSE)*10^6</f>
        <v>0</v>
      </c>
      <c r="D67" s="45">
        <f>VLOOKUP(A67,'Consol data'!A66:J222,10,FALSE)</f>
        <v>0</v>
      </c>
      <c r="E67" s="48">
        <f>VLOOKUP(A67,'Consol data'!A67:F222,5,TRUE)*10^3</f>
        <v>0</v>
      </c>
      <c r="F67" s="48">
        <f>VLOOKUP(A67,'Consol data'!A67:F222,4,TRUE)*10^3</f>
        <v>0</v>
      </c>
      <c r="G67" s="49"/>
      <c r="H67" s="54">
        <f t="shared" ref="H67:H130" si="3">G67*E67</f>
        <v>0</v>
      </c>
      <c r="I67" s="55">
        <f t="shared" ref="I67:I130" si="4">G67*F67</f>
        <v>0</v>
      </c>
    </row>
    <row r="68" spans="1:9" ht="14.5" x14ac:dyDescent="0.35">
      <c r="A68" t="str">
        <f>UPPER('OMERS Data'!E71)</f>
        <v>INTER PIPELINE LTD</v>
      </c>
      <c r="B68" s="59"/>
      <c r="C68" s="43">
        <f>VLOOKUP(A68,'Consol data'!A67:J223,9,FALSE)*10^6</f>
        <v>0</v>
      </c>
      <c r="D68" s="45">
        <f>VLOOKUP(A68,'Consol data'!A67:J223,10,FALSE)</f>
        <v>0</v>
      </c>
      <c r="E68" s="48">
        <f>VLOOKUP(A68,'Consol data'!A68:F223,5,TRUE)*10^3</f>
        <v>0</v>
      </c>
      <c r="F68" s="48">
        <f>VLOOKUP(A68,'Consol data'!A68:F223,4,TRUE)*10^3</f>
        <v>0</v>
      </c>
      <c r="G68" s="49"/>
      <c r="H68" s="54">
        <f t="shared" si="3"/>
        <v>0</v>
      </c>
      <c r="I68" s="55">
        <f t="shared" si="4"/>
        <v>0</v>
      </c>
    </row>
    <row r="69" spans="1:9" ht="14.5" x14ac:dyDescent="0.35">
      <c r="A69" t="str">
        <f>UPPER('OMERS Data'!E72)</f>
        <v>IRVING OIL LTD</v>
      </c>
      <c r="B69" s="59"/>
      <c r="C69" s="43">
        <f>VLOOKUP(A69,'Consol data'!A68:J224,9,FALSE)*10^6</f>
        <v>0</v>
      </c>
      <c r="D69" s="45">
        <f>VLOOKUP(A69,'Consol data'!A68:J224,10,FALSE)</f>
        <v>0</v>
      </c>
      <c r="E69" s="48">
        <f>VLOOKUP(A69,'Consol data'!A69:F224,5,TRUE)*10^3</f>
        <v>0</v>
      </c>
      <c r="F69" s="48">
        <f>VLOOKUP(A69,'Consol data'!A69:F224,4,TRUE)*10^3</f>
        <v>0</v>
      </c>
      <c r="G69" s="49"/>
      <c r="H69" s="54">
        <f t="shared" si="3"/>
        <v>0</v>
      </c>
      <c r="I69" s="55">
        <f t="shared" si="4"/>
        <v>0</v>
      </c>
    </row>
    <row r="70" spans="1:9" ht="14.5" x14ac:dyDescent="0.35">
      <c r="A70" t="str">
        <f>UPPER('OMERS Data'!E73)</f>
        <v>ITOCHU CORP</v>
      </c>
      <c r="B70" s="59"/>
      <c r="C70" s="43">
        <f>VLOOKUP(A70,'Consol data'!A69:J225,9,FALSE)*10^6</f>
        <v>75878056061.905014</v>
      </c>
      <c r="D70" s="45">
        <f>VLOOKUP(A70,'Consol data'!A69:J225,10,FALSE)</f>
        <v>31.631152</v>
      </c>
      <c r="E70" s="48">
        <f>VLOOKUP(A70,'Consol data'!A70:F225,5,TRUE)*10^3</f>
        <v>2263692.0000000005</v>
      </c>
      <c r="F70" s="48">
        <f>VLOOKUP(A70,'Consol data'!A70:F225,4,TRUE)*10^3</f>
        <v>4731172.0000000009</v>
      </c>
      <c r="G70" s="49">
        <f t="shared" ref="G70:G130" si="5">(B70*D70)/C70</f>
        <v>0</v>
      </c>
      <c r="H70" s="54">
        <f t="shared" si="3"/>
        <v>0</v>
      </c>
      <c r="I70" s="55">
        <f t="shared" si="4"/>
        <v>0</v>
      </c>
    </row>
    <row r="71" spans="1:9" ht="14.5" x14ac:dyDescent="0.35">
      <c r="A71" t="str">
        <f>UPPER('OMERS Data'!E74)</f>
        <v>JP MORGAN INVESTMENT MANAGEMENT INC</v>
      </c>
      <c r="B71" s="59"/>
      <c r="C71" s="43">
        <f>VLOOKUP(A71,'Consol data'!A70:J226,9,FALSE)*10^6</f>
        <v>0</v>
      </c>
      <c r="D71" s="45">
        <f>VLOOKUP(A71,'Consol data'!A70:J226,10,FALSE)</f>
        <v>0</v>
      </c>
      <c r="E71" s="48">
        <f>VLOOKUP(A71,'Consol data'!A71:F226,5,TRUE)*10^3</f>
        <v>0</v>
      </c>
      <c r="F71" s="48">
        <f>VLOOKUP(A71,'Consol data'!A71:F226,4,TRUE)*10^3</f>
        <v>0</v>
      </c>
      <c r="G71" s="49"/>
      <c r="H71" s="54">
        <f t="shared" si="3"/>
        <v>0</v>
      </c>
      <c r="I71" s="55">
        <f t="shared" si="4"/>
        <v>0</v>
      </c>
    </row>
    <row r="72" spans="1:9" ht="14.5" x14ac:dyDescent="0.35">
      <c r="A72" t="str">
        <f>UPPER('OMERS Data'!E75)</f>
        <v>KEYERA CORP</v>
      </c>
      <c r="B72" s="59"/>
      <c r="C72" s="43">
        <f>VLOOKUP(A72,'Consol data'!A71:J227,9,FALSE)*10^6</f>
        <v>7891236073.958601</v>
      </c>
      <c r="D72" s="45">
        <f>VLOOKUP(A72,'Consol data'!A71:J227,10,FALSE)</f>
        <v>21.854049580000002</v>
      </c>
      <c r="E72" s="48">
        <f>VLOOKUP(A72,'Consol data'!A72:F227,5,TRUE)*10^3</f>
        <v>1733232</v>
      </c>
      <c r="F72" s="48">
        <f>VLOOKUP(A72,'Consol data'!A72:F227,4,TRUE)*10^3</f>
        <v>1735962</v>
      </c>
      <c r="G72" s="49">
        <f t="shared" si="5"/>
        <v>0</v>
      </c>
      <c r="H72" s="54">
        <f t="shared" si="3"/>
        <v>0</v>
      </c>
      <c r="I72" s="55">
        <f t="shared" si="4"/>
        <v>0</v>
      </c>
    </row>
    <row r="73" spans="1:9" ht="14.5" x14ac:dyDescent="0.35">
      <c r="A73" t="str">
        <f>UPPER('OMERS Data'!E76)</f>
        <v>KINDER MORGAN INC DEL</v>
      </c>
      <c r="B73" s="59"/>
      <c r="C73" s="43">
        <f>VLOOKUP(A73,'Consol data'!A72:J228,9,FALSE)*10^6</f>
        <v>73340083800</v>
      </c>
      <c r="D73" s="45">
        <f>VLOOKUP(A73,'Consol data'!A72:J228,10,FALSE)</f>
        <v>18.079999999999998</v>
      </c>
      <c r="E73" s="48">
        <f>VLOOKUP(A73,'Consol data'!A73:F228,5,TRUE)*10^3</f>
        <v>18000000</v>
      </c>
      <c r="F73" s="48">
        <f>VLOOKUP(A73,'Consol data'!A73:F228,4,TRUE)*10^3</f>
        <v>18000000</v>
      </c>
      <c r="G73" s="49">
        <f t="shared" si="5"/>
        <v>0</v>
      </c>
      <c r="H73" s="54">
        <f t="shared" si="3"/>
        <v>0</v>
      </c>
      <c r="I73" s="55">
        <f t="shared" si="4"/>
        <v>0</v>
      </c>
    </row>
    <row r="74" spans="1:9" ht="14.5" x14ac:dyDescent="0.35">
      <c r="A74" t="str">
        <f>UPPER('OMERS Data'!E77)</f>
        <v>KOREA NATIONAL OIL CORP</v>
      </c>
      <c r="B74" s="59"/>
      <c r="C74" s="43">
        <f>VLOOKUP(A74,'Consol data'!A73:J229,9,FALSE)*10^6</f>
        <v>0</v>
      </c>
      <c r="D74" s="45">
        <f>VLOOKUP(A74,'Consol data'!A73:J229,10,FALSE)</f>
        <v>0</v>
      </c>
      <c r="E74" s="48">
        <f>VLOOKUP(A74,'Consol data'!A74:F229,5,TRUE)*10^3</f>
        <v>0</v>
      </c>
      <c r="F74" s="48">
        <f>VLOOKUP(A74,'Consol data'!A74:F229,4,TRUE)*10^3</f>
        <v>0</v>
      </c>
      <c r="G74" s="49"/>
      <c r="H74" s="54">
        <f t="shared" si="3"/>
        <v>0</v>
      </c>
      <c r="I74" s="55">
        <f t="shared" si="4"/>
        <v>0</v>
      </c>
    </row>
    <row r="75" spans="1:9" ht="14.5" x14ac:dyDescent="0.35">
      <c r="A75" t="str">
        <f>UPPER('OMERS Data'!E78)</f>
        <v>LEGACY RESERVES INC</v>
      </c>
      <c r="B75" s="59"/>
      <c r="C75" s="43">
        <f>VLOOKUP(A75,'Consol data'!A74:J230,9,FALSE)*10^6</f>
        <v>0</v>
      </c>
      <c r="D75" s="45">
        <f>VLOOKUP(A75,'Consol data'!A74:J230,10,FALSE)</f>
        <v>0</v>
      </c>
      <c r="E75" s="48">
        <f>VLOOKUP(A75,'Consol data'!A75:F230,5,TRUE)*10^3</f>
        <v>0</v>
      </c>
      <c r="F75" s="48">
        <f>VLOOKUP(A75,'Consol data'!A75:F230,4,TRUE)*10^3</f>
        <v>0</v>
      </c>
      <c r="G75" s="49"/>
      <c r="H75" s="54">
        <f t="shared" si="3"/>
        <v>0</v>
      </c>
      <c r="I75" s="55">
        <f t="shared" si="4"/>
        <v>0</v>
      </c>
    </row>
    <row r="76" spans="1:9" ht="14.5" x14ac:dyDescent="0.35">
      <c r="A76" t="str">
        <f>UPPER('OMERS Data'!E79)</f>
        <v>MARATHON OIL CORP</v>
      </c>
      <c r="B76" s="59" t="str">
        <f>'OMERS Data'!F79</f>
        <v>53,500</v>
      </c>
      <c r="C76" s="43">
        <f>VLOOKUP(A76,'Consol data'!A75:J231,9,FALSE)*10^6</f>
        <v>22880310000</v>
      </c>
      <c r="D76" s="45">
        <f>VLOOKUP(A76,'Consol data'!A75:J231,10,FALSE)</f>
        <v>27.07</v>
      </c>
      <c r="E76" s="48">
        <f>VLOOKUP(A76,'Consol data'!A76:F231,5,TRUE)*10^3</f>
        <v>3360000</v>
      </c>
      <c r="F76" s="48">
        <f>VLOOKUP(A76,'Consol data'!A76:F231,4,TRUE)*10^3</f>
        <v>45410000</v>
      </c>
      <c r="G76" s="49">
        <f t="shared" si="5"/>
        <v>6.3296563726627836E-5</v>
      </c>
      <c r="H76" s="54">
        <f t="shared" si="3"/>
        <v>212.67645412146953</v>
      </c>
      <c r="I76" s="55">
        <f t="shared" si="4"/>
        <v>2874.2969588261699</v>
      </c>
    </row>
    <row r="77" spans="1:9" ht="14.5" x14ac:dyDescent="0.35">
      <c r="A77" t="str">
        <f>UPPER('OMERS Data'!E80)</f>
        <v>MARATHON PETE CORP</v>
      </c>
      <c r="B77" s="59"/>
      <c r="C77" s="43">
        <f>VLOOKUP(A77,'Consol data'!A76:J232,9,FALSE)*10^6</f>
        <v>76352060000</v>
      </c>
      <c r="D77" s="45">
        <f>VLOOKUP(A77,'Consol data'!A76:J232,10,FALSE)</f>
        <v>116.39</v>
      </c>
      <c r="E77" s="48">
        <f>VLOOKUP(A77,'Consol data'!A77:F232,5,TRUE)*10^3</f>
        <v>40400000</v>
      </c>
      <c r="F77" s="48">
        <f>VLOOKUP(A77,'Consol data'!A77:F232,4,TRUE)*10^3</f>
        <v>506400000</v>
      </c>
      <c r="G77" s="49">
        <f t="shared" si="5"/>
        <v>0</v>
      </c>
      <c r="H77" s="54">
        <f t="shared" si="3"/>
        <v>0</v>
      </c>
      <c r="I77" s="55">
        <f t="shared" si="4"/>
        <v>0</v>
      </c>
    </row>
    <row r="78" spans="1:9" ht="14.5" x14ac:dyDescent="0.35">
      <c r="A78" t="str">
        <f>UPPER('OMERS Data'!E81)</f>
        <v>MEG ENERGY CORP</v>
      </c>
      <c r="B78" s="59"/>
      <c r="C78" s="43">
        <f>VLOOKUP(A78,'Consol data'!A77:J233,9,FALSE)*10^6</f>
        <v>5258470523.0178003</v>
      </c>
      <c r="D78" s="45">
        <f>VLOOKUP(A78,'Consol data'!A77:J233,10,FALSE)</f>
        <v>13.921893700000002</v>
      </c>
      <c r="E78" s="48">
        <f>VLOOKUP(A78,'Consol data'!A78:F233,5,TRUE)*10^3</f>
        <v>2368462.9999999995</v>
      </c>
      <c r="F78" s="48">
        <f>VLOOKUP(A78,'Consol data'!A78:F233,4,TRUE)*10^3</f>
        <v>2384502.9999999995</v>
      </c>
      <c r="G78" s="49">
        <f t="shared" si="5"/>
        <v>0</v>
      </c>
      <c r="H78" s="54">
        <f t="shared" si="3"/>
        <v>0</v>
      </c>
      <c r="I78" s="55">
        <f t="shared" si="4"/>
        <v>0</v>
      </c>
    </row>
    <row r="79" spans="1:9" ht="14.5" x14ac:dyDescent="0.35">
      <c r="A79" t="str">
        <f>UPPER('OMERS Data'!E82)</f>
        <v>NEW BCP RAPTOR HOLDCO LLC</v>
      </c>
      <c r="B79" s="59"/>
      <c r="C79" s="43">
        <f>VLOOKUP(A79,'Consol data'!A78:J234,9,FALSE)*10^6</f>
        <v>0</v>
      </c>
      <c r="D79" s="45">
        <f>VLOOKUP(A79,'Consol data'!A78:J234,10,FALSE)</f>
        <v>0</v>
      </c>
      <c r="E79" s="48">
        <f>VLOOKUP(A79,'Consol data'!A79:F234,5,TRUE)*10^3</f>
        <v>0</v>
      </c>
      <c r="F79" s="48">
        <f>VLOOKUP(A79,'Consol data'!A79:F234,4,TRUE)*10^3</f>
        <v>0</v>
      </c>
      <c r="G79" s="49"/>
      <c r="H79" s="54">
        <f t="shared" si="3"/>
        <v>0</v>
      </c>
      <c r="I79" s="55">
        <f t="shared" si="4"/>
        <v>0</v>
      </c>
    </row>
    <row r="80" spans="1:9" ht="14.5" x14ac:dyDescent="0.35">
      <c r="A80" t="str">
        <f>UPPER('OMERS Data'!E83)</f>
        <v>NGL SUPPLY CO LTD</v>
      </c>
      <c r="B80" s="59"/>
      <c r="C80" s="43">
        <f>VLOOKUP(A80,'Consol data'!A79:J235,9,FALSE)*10^6</f>
        <v>0</v>
      </c>
      <c r="D80" s="45">
        <f>VLOOKUP(A80,'Consol data'!A79:J235,10,FALSE)</f>
        <v>0</v>
      </c>
      <c r="E80" s="48">
        <f>VLOOKUP(A80,'Consol data'!A80:F235,5,TRUE)*10^3</f>
        <v>0</v>
      </c>
      <c r="F80" s="48">
        <f>VLOOKUP(A80,'Consol data'!A80:F235,4,TRUE)*10^3</f>
        <v>0</v>
      </c>
      <c r="G80" s="49"/>
      <c r="H80" s="54">
        <f t="shared" si="3"/>
        <v>0</v>
      </c>
      <c r="I80" s="55">
        <f t="shared" si="4"/>
        <v>0</v>
      </c>
    </row>
    <row r="81" spans="1:9" ht="14.5" x14ac:dyDescent="0.35">
      <c r="A81" t="str">
        <f>UPPER('OMERS Data'!E84)</f>
        <v>NORTH WEST REDWATER PARTNERS</v>
      </c>
      <c r="B81" s="59"/>
      <c r="C81" s="43">
        <f>VLOOKUP(A81,'Consol data'!A80:J236,9,FALSE)*10^6</f>
        <v>0</v>
      </c>
      <c r="D81" s="45">
        <f>VLOOKUP(A81,'Consol data'!A80:J236,10,FALSE)</f>
        <v>0</v>
      </c>
      <c r="E81" s="48">
        <f>VLOOKUP(A81,'Consol data'!A81:F236,5,TRUE)*10^3</f>
        <v>0</v>
      </c>
      <c r="F81" s="48">
        <f>VLOOKUP(A81,'Consol data'!A81:F236,4,TRUE)*10^3</f>
        <v>0</v>
      </c>
      <c r="G81" s="49"/>
      <c r="H81" s="54">
        <f t="shared" si="3"/>
        <v>0</v>
      </c>
      <c r="I81" s="55">
        <f t="shared" si="4"/>
        <v>0</v>
      </c>
    </row>
    <row r="82" spans="1:9" ht="14.5" x14ac:dyDescent="0.35">
      <c r="A82" t="str">
        <f>UPPER('OMERS Data'!E85)</f>
        <v>NRG ENERGY INC</v>
      </c>
      <c r="B82" s="59"/>
      <c r="C82" s="43">
        <f>VLOOKUP(A82,'Consol data'!A81:J237,9,FALSE)*10^6</f>
        <v>15176632000</v>
      </c>
      <c r="D82" s="45">
        <f>VLOOKUP(A82,'Consol data'!A81:J237,10,FALSE)</f>
        <v>31.82</v>
      </c>
      <c r="E82" s="48">
        <f>VLOOKUP(A82,'Consol data'!A82:F237,5,TRUE)*10^3</f>
        <v>37559433</v>
      </c>
      <c r="F82" s="48">
        <f>VLOOKUP(A82,'Consol data'!A82:F237,4,TRUE)*10^3</f>
        <v>37561865</v>
      </c>
      <c r="G82" s="49">
        <f t="shared" si="5"/>
        <v>0</v>
      </c>
      <c r="H82" s="54">
        <f t="shared" si="3"/>
        <v>0</v>
      </c>
      <c r="I82" s="55">
        <f t="shared" si="4"/>
        <v>0</v>
      </c>
    </row>
    <row r="83" spans="1:9" ht="14.5" x14ac:dyDescent="0.35">
      <c r="A83" t="str">
        <f>UPPER('OMERS Data'!E86)</f>
        <v>NUVISTA ENERGY LTD</v>
      </c>
      <c r="B83" s="59"/>
      <c r="C83" s="43">
        <f>VLOOKUP(A83,'Consol data'!A82:J238,9,FALSE)*10^6</f>
        <v>2236125334.0690002</v>
      </c>
      <c r="D83" s="45">
        <f>VLOOKUP(A83,'Consol data'!A82:J238,10,FALSE)</f>
        <v>9.2172537600000002</v>
      </c>
      <c r="E83" s="48">
        <f>VLOOKUP(A83,'Consol data'!A83:F238,5,TRUE)*10^3</f>
        <v>384381</v>
      </c>
      <c r="F83" s="48">
        <f>VLOOKUP(A83,'Consol data'!A83:F238,4,TRUE)*10^3</f>
        <v>755312</v>
      </c>
      <c r="G83" s="49">
        <f t="shared" si="5"/>
        <v>0</v>
      </c>
      <c r="H83" s="54">
        <f t="shared" si="3"/>
        <v>0</v>
      </c>
      <c r="I83" s="55">
        <f t="shared" si="4"/>
        <v>0</v>
      </c>
    </row>
    <row r="84" spans="1:9" ht="14.5" x14ac:dyDescent="0.35">
      <c r="A84" t="str">
        <f>UPPER('OMERS Data'!E87)</f>
        <v>OBSIDIAN ENERGY LTD</v>
      </c>
      <c r="B84" s="59"/>
      <c r="C84" s="43">
        <f>VLOOKUP(A84,'Consol data'!A83:J239,9,FALSE)*10^6</f>
        <v>717018885.02200007</v>
      </c>
      <c r="D84" s="45">
        <f>VLOOKUP(A84,'Consol data'!A83:J239,10,FALSE)</f>
        <v>6.6322867600000004</v>
      </c>
      <c r="E84" s="48">
        <f>VLOOKUP(A84,'Consol data'!A84:F239,5,TRUE)*10^3</f>
        <v>395426.00000000006</v>
      </c>
      <c r="F84" s="48">
        <f>VLOOKUP(A84,'Consol data'!A84:F239,4,TRUE)*10^3</f>
        <v>395426.00000000006</v>
      </c>
      <c r="G84" s="49">
        <f t="shared" si="5"/>
        <v>0</v>
      </c>
      <c r="H84" s="54">
        <f t="shared" si="3"/>
        <v>0</v>
      </c>
      <c r="I84" s="55">
        <f t="shared" si="4"/>
        <v>0</v>
      </c>
    </row>
    <row r="85" spans="1:9" ht="14.5" x14ac:dyDescent="0.35">
      <c r="A85" t="str">
        <f>UPPER('OMERS Data'!E88)</f>
        <v>OCCIDENTAL PETE CORP</v>
      </c>
      <c r="B85" s="59"/>
      <c r="C85" s="43">
        <f>VLOOKUP(A85,'Consol data'!A84:J240,9,FALSE)*10^6</f>
        <v>86606114900</v>
      </c>
      <c r="D85" s="45">
        <f>VLOOKUP(A85,'Consol data'!A84:J240,10,FALSE)</f>
        <v>62.99</v>
      </c>
      <c r="E85" s="48">
        <f>VLOOKUP(A85,'Consol data'!A85:F240,5,TRUE)*10^3</f>
        <v>22500000</v>
      </c>
      <c r="F85" s="48">
        <f>VLOOKUP(A85,'Consol data'!A85:F240,4,TRUE)*10^3</f>
        <v>239500000</v>
      </c>
      <c r="G85" s="49">
        <f t="shared" si="5"/>
        <v>0</v>
      </c>
      <c r="H85" s="54">
        <f t="shared" si="3"/>
        <v>0</v>
      </c>
      <c r="I85" s="55">
        <f t="shared" si="4"/>
        <v>0</v>
      </c>
    </row>
    <row r="86" spans="1:9" ht="14.5" x14ac:dyDescent="0.35">
      <c r="A86" t="str">
        <f>UPPER('OMERS Data'!E89)</f>
        <v>OGE ENERGY CORP</v>
      </c>
      <c r="B86" s="59"/>
      <c r="C86" s="43">
        <f>VLOOKUP(A86,'Consol data'!A85:J241,9,FALSE)*10^6</f>
        <v>12413210000</v>
      </c>
      <c r="D86" s="45">
        <f>VLOOKUP(A86,'Consol data'!A85:J241,10,FALSE)</f>
        <v>39.549999999999997</v>
      </c>
      <c r="E86" s="48">
        <f>VLOOKUP(A86,'Consol data'!A86:F241,5,TRUE)*10^3</f>
        <v>10125700</v>
      </c>
      <c r="F86" s="48">
        <f>VLOOKUP(A86,'Consol data'!A86:F241,4,TRUE)*10^3</f>
        <v>18749700</v>
      </c>
      <c r="G86" s="49">
        <f t="shared" si="5"/>
        <v>0</v>
      </c>
      <c r="H86" s="54">
        <f t="shared" si="3"/>
        <v>0</v>
      </c>
      <c r="I86" s="55">
        <f t="shared" si="4"/>
        <v>0</v>
      </c>
    </row>
    <row r="87" spans="1:9" ht="14.5" x14ac:dyDescent="0.35">
      <c r="A87" t="str">
        <f>UPPER('OMERS Data'!E90)</f>
        <v>ONEOK INC NEW</v>
      </c>
      <c r="B87" s="59"/>
      <c r="C87" s="43">
        <f>VLOOKUP(A87,'Consol data'!A86:J242,9,FALSE)*10^6</f>
        <v>42881524600</v>
      </c>
      <c r="D87" s="45">
        <f>VLOOKUP(A87,'Consol data'!A86:J242,10,FALSE)</f>
        <v>65.7</v>
      </c>
      <c r="E87" s="48">
        <f>VLOOKUP(A87,'Consol data'!A87:F242,5,TRUE)*10^3</f>
        <v>6600000</v>
      </c>
      <c r="F87" s="48">
        <f>VLOOKUP(A87,'Consol data'!A87:F242,4,TRUE)*10^3</f>
        <v>70900000</v>
      </c>
      <c r="G87" s="49">
        <f t="shared" si="5"/>
        <v>0</v>
      </c>
      <c r="H87" s="54">
        <f t="shared" si="3"/>
        <v>0</v>
      </c>
      <c r="I87" s="55">
        <f t="shared" si="4"/>
        <v>0</v>
      </c>
    </row>
    <row r="88" spans="1:9" ht="14.5" x14ac:dyDescent="0.35">
      <c r="A88" t="str">
        <f>UPPER('OMERS Data'!E91)</f>
        <v>OVINTIV INC</v>
      </c>
      <c r="B88" s="59"/>
      <c r="C88" s="43">
        <f>VLOOKUP(A88,'Consol data'!A87:J243,9,FALSE)*10^6</f>
        <v>16947447000</v>
      </c>
      <c r="D88" s="45">
        <f>VLOOKUP(A88,'Consol data'!A87:J243,10,FALSE)</f>
        <v>50.71</v>
      </c>
      <c r="E88" s="48">
        <f>VLOOKUP(A88,'Consol data'!A88:F243,5,TRUE)*10^3</f>
        <v>3738714.0000000005</v>
      </c>
      <c r="F88" s="48">
        <f>VLOOKUP(A88,'Consol data'!A88:F243,4,TRUE)*10^3</f>
        <v>3738714.0000000005</v>
      </c>
      <c r="G88" s="49">
        <f t="shared" si="5"/>
        <v>0</v>
      </c>
      <c r="H88" s="54">
        <f t="shared" si="3"/>
        <v>0</v>
      </c>
      <c r="I88" s="55">
        <f t="shared" si="4"/>
        <v>0</v>
      </c>
    </row>
    <row r="89" spans="1:9" ht="14.5" x14ac:dyDescent="0.35">
      <c r="A89" t="str">
        <f>UPPER('OMERS Data'!E92)</f>
        <v>PG&amp;E CORP</v>
      </c>
      <c r="B89" s="59"/>
      <c r="C89" s="43">
        <f>VLOOKUP(A89,'Consol data'!A88:J244,9,FALSE)*10^6</f>
        <v>85165383300</v>
      </c>
      <c r="D89" s="45">
        <f>VLOOKUP(A89,'Consol data'!A88:J244,10,FALSE)</f>
        <v>16.260000000000002</v>
      </c>
      <c r="E89" s="48">
        <f>VLOOKUP(A89,'Consol data'!A89:F244,5,TRUE)*10^3</f>
        <v>713781</v>
      </c>
      <c r="F89" s="48">
        <f>VLOOKUP(A89,'Consol data'!A89:F244,4,TRUE)*10^3</f>
        <v>713781</v>
      </c>
      <c r="G89" s="49">
        <f t="shared" si="5"/>
        <v>0</v>
      </c>
      <c r="H89" s="54">
        <f t="shared" si="3"/>
        <v>0</v>
      </c>
      <c r="I89" s="55">
        <f t="shared" si="4"/>
        <v>0</v>
      </c>
    </row>
    <row r="90" spans="1:9" ht="14.5" x14ac:dyDescent="0.35">
      <c r="A90" t="str">
        <f>UPPER('OMERS Data'!E93)</f>
        <v>PAMPA ENERGIA SA-SPON ADR</v>
      </c>
      <c r="B90" s="59"/>
      <c r="C90" s="43">
        <f>VLOOKUP(A90,'Consol data'!A89:J245,9,FALSE)*10^6</f>
        <v>762848269900</v>
      </c>
      <c r="D90" s="45">
        <f>VLOOKUP(A90,'Consol data'!A89:J245,10,FALSE)</f>
        <v>31.94</v>
      </c>
      <c r="E90" s="48">
        <f>VLOOKUP(A90,'Consol data'!A90:F245,5,TRUE)*10^3</f>
        <v>3738714.0000000005</v>
      </c>
      <c r="F90" s="48">
        <f>VLOOKUP(A90,'Consol data'!A90:F245,4,TRUE)*10^3</f>
        <v>3738714.0000000005</v>
      </c>
      <c r="G90" s="49">
        <f t="shared" si="5"/>
        <v>0</v>
      </c>
      <c r="H90" s="54">
        <f t="shared" si="3"/>
        <v>0</v>
      </c>
      <c r="I90" s="55">
        <f t="shared" si="4"/>
        <v>0</v>
      </c>
    </row>
    <row r="91" spans="1:9" ht="14.5" x14ac:dyDescent="0.35">
      <c r="A91" t="str">
        <f>UPPER('OMERS Data'!E94)</f>
        <v>PARAMOUNT RESOURCES LTD -A</v>
      </c>
      <c r="B91" s="59"/>
      <c r="C91" s="43">
        <f>VLOOKUP(A91,'Consol data'!A90:J246,9,FALSE)*10^6</f>
        <v>3132817520.3599997</v>
      </c>
      <c r="D91" s="45">
        <f>VLOOKUP(A91,'Consol data'!A90:J246,10,FALSE)</f>
        <v>21.152415680000001</v>
      </c>
      <c r="E91" s="48">
        <f>VLOOKUP(A91,'Consol data'!A91:F246,5,TRUE)*10^3</f>
        <v>560451</v>
      </c>
      <c r="F91" s="48">
        <f>VLOOKUP(A91,'Consol data'!A91:F246,4,TRUE)*10^3</f>
        <v>560451</v>
      </c>
      <c r="G91" s="49">
        <f t="shared" si="5"/>
        <v>0</v>
      </c>
      <c r="H91" s="54">
        <f t="shared" si="3"/>
        <v>0</v>
      </c>
      <c r="I91" s="55">
        <f t="shared" si="4"/>
        <v>0</v>
      </c>
    </row>
    <row r="92" spans="1:9" ht="14.5" x14ac:dyDescent="0.35">
      <c r="A92" t="str">
        <f>UPPER('OMERS Data'!E95)</f>
        <v>PARKLAND CORP</v>
      </c>
      <c r="B92" s="59"/>
      <c r="C92" s="43">
        <f>VLOOKUP(A92,'Consol data'!A91:J247,9,FALSE)*10^6</f>
        <v>8516333237.0358</v>
      </c>
      <c r="D92" s="45">
        <f>VLOOKUP(A92,'Consol data'!A91:J247,10,FALSE)</f>
        <v>21.942677020000001</v>
      </c>
      <c r="E92" s="48">
        <f>VLOOKUP(A92,'Consol data'!A92:F247,5,TRUE)*10^3</f>
        <v>3738714.0000000005</v>
      </c>
      <c r="F92" s="48">
        <f>VLOOKUP(A92,'Consol data'!A92:F247,4,TRUE)*10^3</f>
        <v>3738714.0000000005</v>
      </c>
      <c r="G92" s="49">
        <f t="shared" si="5"/>
        <v>0</v>
      </c>
      <c r="H92" s="54">
        <f t="shared" si="3"/>
        <v>0</v>
      </c>
      <c r="I92" s="55">
        <f t="shared" si="4"/>
        <v>0</v>
      </c>
    </row>
    <row r="93" spans="1:9" ht="14.5" x14ac:dyDescent="0.35">
      <c r="A93" t="str">
        <f>UPPER('OMERS Data'!E96)</f>
        <v>PEMBINA GAS INFRASTRUCTURE I</v>
      </c>
      <c r="B93" s="59"/>
      <c r="C93" s="43">
        <f>VLOOKUP(A93,'Consol data'!A92:J248,9,FALSE)*10^6</f>
        <v>0</v>
      </c>
      <c r="D93" s="45">
        <f>VLOOKUP(A93,'Consol data'!A92:J248,10,FALSE)</f>
        <v>0</v>
      </c>
      <c r="E93" s="48">
        <f>VLOOKUP(A93,'Consol data'!A93:F248,5,TRUE)*10^3</f>
        <v>0</v>
      </c>
      <c r="F93" s="48">
        <f>VLOOKUP(A93,'Consol data'!A93:F248,4,TRUE)*10^3</f>
        <v>0</v>
      </c>
      <c r="G93" s="49"/>
      <c r="H93" s="54">
        <f t="shared" si="3"/>
        <v>0</v>
      </c>
      <c r="I93" s="55">
        <f t="shared" si="4"/>
        <v>0</v>
      </c>
    </row>
    <row r="94" spans="1:9" ht="14.5" x14ac:dyDescent="0.35">
      <c r="A94" t="str">
        <f>UPPER('OMERS Data'!E97)</f>
        <v>PEMBINA PIPELINE CORP</v>
      </c>
      <c r="B94" s="59"/>
      <c r="C94" s="43">
        <f>VLOOKUP(A94,'Consol data'!A93:J249,9,FALSE)*10^6</f>
        <v>28162846184</v>
      </c>
      <c r="D94" s="45">
        <f>VLOOKUP(A94,'Consol data'!A93:J249,10,FALSE)</f>
        <v>33.944309520000004</v>
      </c>
      <c r="E94" s="48">
        <f>VLOOKUP(A94,'Consol data'!A94:F249,5,TRUE)*10^3</f>
        <v>4139710</v>
      </c>
      <c r="F94" s="48">
        <f>VLOOKUP(A94,'Consol data'!A94:F249,4,TRUE)*10^3</f>
        <v>5873170</v>
      </c>
      <c r="G94" s="49">
        <f t="shared" si="5"/>
        <v>0</v>
      </c>
      <c r="H94" s="54">
        <f t="shared" si="3"/>
        <v>0</v>
      </c>
      <c r="I94" s="55">
        <f t="shared" si="4"/>
        <v>0</v>
      </c>
    </row>
    <row r="95" spans="1:9" ht="14.5" x14ac:dyDescent="0.35">
      <c r="A95" t="str">
        <f>UPPER('OMERS Data'!E98)</f>
        <v>PETROBRAS - PETROLEO BRAS-PR</v>
      </c>
      <c r="B95" s="59"/>
      <c r="C95" s="43">
        <f>VLOOKUP(A95,'Consol data'!A94:J250,9,FALSE)*10^6</f>
        <v>101761754548.1705</v>
      </c>
      <c r="D95" s="45">
        <f>VLOOKUP(A95,'Consol data'!A94:J250,10,FALSE)</f>
        <v>4.6365024999999997</v>
      </c>
      <c r="E95" s="48">
        <f>VLOOKUP(A95,'Consol data'!A95:F250,5,TRUE)*10^3</f>
        <v>47902354.999999985</v>
      </c>
      <c r="F95" s="48">
        <f>VLOOKUP(A95,'Consol data'!A95:F250,4,TRUE)*10^3</f>
        <v>491186355</v>
      </c>
      <c r="G95" s="49">
        <f t="shared" si="5"/>
        <v>0</v>
      </c>
      <c r="H95" s="54">
        <f t="shared" si="3"/>
        <v>0</v>
      </c>
      <c r="I95" s="55">
        <f t="shared" si="4"/>
        <v>0</v>
      </c>
    </row>
    <row r="96" spans="1:9" ht="14.5" x14ac:dyDescent="0.35">
      <c r="A96" t="str">
        <f>UPPER('OMERS Data'!E99)</f>
        <v>PEYTO EXPLORATION &amp; DEV CORP</v>
      </c>
      <c r="B96" s="59"/>
      <c r="C96" s="43">
        <f>VLOOKUP(A96,'Consol data'!A95:J251,9,FALSE)*10^6</f>
        <v>2406710112.9346004</v>
      </c>
      <c r="D96" s="45">
        <f>VLOOKUP(A96,'Consol data'!A95:J251,10,FALSE)</f>
        <v>10.24385494</v>
      </c>
      <c r="E96" s="48">
        <f>VLOOKUP(A96,'Consol data'!A96:F251,5,TRUE)*10^3</f>
        <v>713781</v>
      </c>
      <c r="F96" s="48">
        <f>VLOOKUP(A96,'Consol data'!A96:F251,4,TRUE)*10^3</f>
        <v>713781</v>
      </c>
      <c r="G96" s="49">
        <f t="shared" si="5"/>
        <v>0</v>
      </c>
      <c r="H96" s="54">
        <f t="shared" si="3"/>
        <v>0</v>
      </c>
      <c r="I96" s="55">
        <f t="shared" si="4"/>
        <v>0</v>
      </c>
    </row>
    <row r="97" spans="1:9" ht="14.5" x14ac:dyDescent="0.35">
      <c r="A97" t="str">
        <f>UPPER('OMERS Data'!E100)</f>
        <v>PHILLIPS 66</v>
      </c>
      <c r="B97" s="59"/>
      <c r="C97" s="43">
        <f>VLOOKUP(A97,'Consol data'!A96:J252,9,FALSE)*10^6</f>
        <v>65181041200</v>
      </c>
      <c r="D97" s="45">
        <f>VLOOKUP(A97,'Consol data'!A96:J252,10,FALSE)</f>
        <v>104.08</v>
      </c>
      <c r="E97" s="48">
        <f>VLOOKUP(A97,'Consol data'!A97:F252,5,TRUE)*10^3</f>
        <v>31200000</v>
      </c>
      <c r="F97" s="48">
        <f>VLOOKUP(A97,'Consol data'!A97:F252,4,TRUE)*10^3</f>
        <v>385200000</v>
      </c>
      <c r="G97" s="49">
        <f t="shared" si="5"/>
        <v>0</v>
      </c>
      <c r="H97" s="54">
        <f t="shared" si="3"/>
        <v>0</v>
      </c>
      <c r="I97" s="55">
        <f t="shared" si="4"/>
        <v>0</v>
      </c>
    </row>
    <row r="98" spans="1:9" ht="14.5" x14ac:dyDescent="0.35">
      <c r="A98" t="str">
        <f>UPPER('OMERS Data'!E101)</f>
        <v>PIONEER NAT RES CO</v>
      </c>
      <c r="B98" s="59"/>
      <c r="C98" s="43">
        <f>VLOOKUP(A98,'Consol data'!A97:J253,9,FALSE)*10^6</f>
        <v>58662262000</v>
      </c>
      <c r="D98" s="45">
        <f>VLOOKUP(A98,'Consol data'!A97:J253,10,FALSE)</f>
        <v>228.39</v>
      </c>
      <c r="E98" s="48">
        <f>VLOOKUP(A98,'Consol data'!A98:F253,5,TRUE)*10^3</f>
        <v>3350144</v>
      </c>
      <c r="F98" s="48">
        <f>VLOOKUP(A98,'Consol data'!A98:F253,4,TRUE)*10^3</f>
        <v>165350144</v>
      </c>
      <c r="G98" s="49">
        <f t="shared" si="5"/>
        <v>0</v>
      </c>
      <c r="H98" s="54">
        <f t="shared" si="3"/>
        <v>0</v>
      </c>
      <c r="I98" s="55">
        <f t="shared" si="4"/>
        <v>0</v>
      </c>
    </row>
    <row r="99" spans="1:9" ht="14.5" x14ac:dyDescent="0.35">
      <c r="A99" t="str">
        <f>UPPER('OMERS Data'!E102)</f>
        <v>PLAINS ALL AMER PIPELINE LP</v>
      </c>
      <c r="B99" s="59"/>
      <c r="C99" s="43">
        <f>VLOOKUP(A99,'Consol data'!A98:J254,9,FALSE)*10^6</f>
        <v>18928648900</v>
      </c>
      <c r="D99" s="45">
        <f>VLOOKUP(A99,'Consol data'!A98:J254,10,FALSE)</f>
        <v>11.76</v>
      </c>
      <c r="E99" s="48">
        <f>VLOOKUP(A99,'Consol data'!A99:F254,5,TRUE)*10^3</f>
        <v>1984000</v>
      </c>
      <c r="F99" s="48">
        <f>VLOOKUP(A99,'Consol data'!A99:F254,4,TRUE)*10^3</f>
        <v>1984000</v>
      </c>
      <c r="G99" s="49">
        <f t="shared" si="5"/>
        <v>0</v>
      </c>
      <c r="H99" s="54">
        <f t="shared" si="3"/>
        <v>0</v>
      </c>
      <c r="I99" s="55">
        <f t="shared" si="4"/>
        <v>0</v>
      </c>
    </row>
    <row r="100" spans="1:9" ht="14.5" x14ac:dyDescent="0.35">
      <c r="A100" t="str">
        <f>UPPER('OMERS Data'!E103)</f>
        <v>PUBLIC SVC ENTERPRISE GRP IN</v>
      </c>
      <c r="B100" s="59"/>
      <c r="C100" s="43">
        <f>VLOOKUP(A100,'Consol data'!A99:J255,9,FALSE)*10^6</f>
        <v>50425190000</v>
      </c>
      <c r="D100" s="45">
        <f>VLOOKUP(A100,'Consol data'!A99:J255,10,FALSE)</f>
        <v>61.27</v>
      </c>
      <c r="E100" s="48">
        <f>VLOOKUP(A100,'Consol data'!A100:F255,5,TRUE)*10^3</f>
        <v>2868611</v>
      </c>
      <c r="F100" s="48">
        <f>VLOOKUP(A100,'Consol data'!A100:F255,4,TRUE)*10^3</f>
        <v>2868611</v>
      </c>
      <c r="G100" s="49">
        <f t="shared" si="5"/>
        <v>0</v>
      </c>
      <c r="H100" s="54">
        <f t="shared" si="3"/>
        <v>0</v>
      </c>
      <c r="I100" s="55">
        <f t="shared" si="4"/>
        <v>0</v>
      </c>
    </row>
    <row r="101" spans="1:9" ht="14.5" x14ac:dyDescent="0.35">
      <c r="A101" t="str">
        <f>UPPER('OMERS Data'!E104)</f>
        <v>RWE AG</v>
      </c>
      <c r="B101" s="59"/>
      <c r="C101" s="43">
        <f>VLOOKUP(A101,'Consol data'!A100:J256,9,FALSE)*10^6</f>
        <v>33269047737.4837</v>
      </c>
      <c r="D101" s="45">
        <f>VLOOKUP(A101,'Consol data'!A100:J256,10,FALSE)</f>
        <v>44.635677290000004</v>
      </c>
      <c r="E101" s="48">
        <f>VLOOKUP(A101,'Consol data'!A101:F256,5,TRUE)*10^3</f>
        <v>85500000</v>
      </c>
      <c r="F101" s="48">
        <f>VLOOKUP(A101,'Consol data'!A101:F256,4,TRUE)*10^3</f>
        <v>107600000</v>
      </c>
      <c r="G101" s="49">
        <f t="shared" si="5"/>
        <v>0</v>
      </c>
      <c r="H101" s="54">
        <f t="shared" si="3"/>
        <v>0</v>
      </c>
      <c r="I101" s="55">
        <f t="shared" si="4"/>
        <v>0</v>
      </c>
    </row>
    <row r="102" spans="1:9" ht="14.5" x14ac:dyDescent="0.35">
      <c r="A102" t="str">
        <f>UPPER('OMERS Data'!E105)</f>
        <v>SCHLUMBERGER LTD</v>
      </c>
      <c r="B102" s="59"/>
      <c r="C102" s="43">
        <f>VLOOKUP(A102,'Consol data'!A101:J257,9,FALSE)*10^6</f>
        <v>86248200000</v>
      </c>
      <c r="D102" s="45">
        <f>VLOOKUP(A102,'Consol data'!A101:J257,10,FALSE)</f>
        <v>53.46</v>
      </c>
      <c r="E102" s="48">
        <f>VLOOKUP(A102,'Consol data'!A102:F257,5,TRUE)*10^3</f>
        <v>1884000</v>
      </c>
      <c r="F102" s="48">
        <f>VLOOKUP(A102,'Consol data'!A102:F257,4,TRUE)*10^3</f>
        <v>36733000</v>
      </c>
      <c r="G102" s="49">
        <f t="shared" si="5"/>
        <v>0</v>
      </c>
      <c r="H102" s="54">
        <f t="shared" si="3"/>
        <v>0</v>
      </c>
      <c r="I102" s="55">
        <f t="shared" si="4"/>
        <v>0</v>
      </c>
    </row>
    <row r="103" spans="1:9" ht="14.5" x14ac:dyDescent="0.35">
      <c r="A103" t="str">
        <f>UPPER('OMERS Data'!E106)</f>
        <v>SECURE ENERGY SERVICES INC</v>
      </c>
      <c r="B103" s="59"/>
      <c r="C103" s="43">
        <f>VLOOKUP(A103,'Consol data'!A102:J258,9,FALSE)*10^6</f>
        <v>2358931281.5992002</v>
      </c>
      <c r="D103" s="45">
        <f>VLOOKUP(A103,'Consol data'!A102:J258,10,FALSE)</f>
        <v>5.1920908600000004</v>
      </c>
      <c r="E103" s="48">
        <f>VLOOKUP(A103,'Consol data'!A103:F258,5,TRUE)*10^3</f>
        <v>238196</v>
      </c>
      <c r="F103" s="48">
        <f>VLOOKUP(A103,'Consol data'!A103:F258,4,TRUE)*10^3</f>
        <v>238196</v>
      </c>
      <c r="G103" s="49">
        <f t="shared" si="5"/>
        <v>0</v>
      </c>
      <c r="H103" s="54">
        <f t="shared" si="3"/>
        <v>0</v>
      </c>
      <c r="I103" s="55">
        <f t="shared" si="4"/>
        <v>0</v>
      </c>
    </row>
    <row r="104" spans="1:9" ht="14.5" x14ac:dyDescent="0.35">
      <c r="A104" t="str">
        <f>UPPER('OMERS Data'!E107)</f>
        <v>SEMPRA</v>
      </c>
      <c r="B104" s="59"/>
      <c r="C104" s="43">
        <f>VLOOKUP(A104,'Consol data'!A103:J259,9,FALSE)*10^6</f>
        <v>80593561000</v>
      </c>
      <c r="D104" s="45">
        <f>VLOOKUP(A104,'Consol data'!A103:J259,10,FALSE)</f>
        <v>77.27</v>
      </c>
      <c r="E104" s="48">
        <f>VLOOKUP(A104,'Consol data'!A104:F259,5,TRUE)*10^3</f>
        <v>7428409</v>
      </c>
      <c r="F104" s="48">
        <f>VLOOKUP(A104,'Consol data'!A104:F259,4,TRUE)*10^3</f>
        <v>74077706</v>
      </c>
      <c r="G104" s="49">
        <f t="shared" si="5"/>
        <v>0</v>
      </c>
      <c r="H104" s="54">
        <f t="shared" si="3"/>
        <v>0</v>
      </c>
      <c r="I104" s="55">
        <f t="shared" si="4"/>
        <v>0</v>
      </c>
    </row>
    <row r="105" spans="1:9" ht="14.5" x14ac:dyDescent="0.35">
      <c r="A105" t="str">
        <f>UPPER('OMERS Data'!E108)</f>
        <v>SHELL PLC</v>
      </c>
      <c r="B105" s="59"/>
      <c r="C105" s="43">
        <f>VLOOKUP(A105,'Consol data'!A104:J260,9,FALSE)*10^6</f>
        <v>241953060700</v>
      </c>
      <c r="D105" s="45">
        <f>VLOOKUP(A105,'Consol data'!A104:J260,10,FALSE)</f>
        <v>2326</v>
      </c>
      <c r="E105" s="48">
        <f>VLOOKUP(A105,'Consol data'!A105:F260,5,TRUE)*10^3</f>
        <v>59000000</v>
      </c>
      <c r="F105" s="48">
        <f>VLOOKUP(A105,'Consol data'!A105:F260,4,TRUE)*10^3</f>
        <v>1262750000</v>
      </c>
      <c r="G105" s="49">
        <f t="shared" si="5"/>
        <v>0</v>
      </c>
      <c r="H105" s="54">
        <f t="shared" si="3"/>
        <v>0</v>
      </c>
      <c r="I105" s="55">
        <f t="shared" si="4"/>
        <v>0</v>
      </c>
    </row>
    <row r="106" spans="1:9" ht="14.5" x14ac:dyDescent="0.35">
      <c r="A106" t="str">
        <f>UPPER('OMERS Data'!E109)</f>
        <v>SOUTHERN CO</v>
      </c>
      <c r="B106" s="59"/>
      <c r="C106" s="43">
        <f>VLOOKUP(A106,'Consol data'!A105:J261,9,FALSE)*10^6</f>
        <v>139821590000</v>
      </c>
      <c r="D106" s="45">
        <f>VLOOKUP(A106,'Consol data'!A105:J261,10,FALSE)</f>
        <v>71.41</v>
      </c>
      <c r="E106" s="48">
        <f>VLOOKUP(A106,'Consol data'!A106:F261,5,TRUE)*10^3</f>
        <v>85111460.999999985</v>
      </c>
      <c r="F106" s="48">
        <f>VLOOKUP(A106,'Consol data'!A106:F261,4,TRUE)*10^3</f>
        <v>123629261.99999999</v>
      </c>
      <c r="G106" s="49">
        <f t="shared" si="5"/>
        <v>0</v>
      </c>
      <c r="H106" s="54">
        <f t="shared" si="3"/>
        <v>0</v>
      </c>
      <c r="I106" s="55">
        <f t="shared" si="4"/>
        <v>0</v>
      </c>
    </row>
    <row r="107" spans="1:9" ht="14.5" x14ac:dyDescent="0.35">
      <c r="A107" t="str">
        <f>UPPER('OMERS Data'!E110)</f>
        <v>SOUTHWESTERN ENERGY CO</v>
      </c>
      <c r="B107" s="59"/>
      <c r="C107" s="43">
        <f>VLOOKUP(A107,'Consol data'!A106:J262,9,FALSE)*10^6</f>
        <v>10951595700</v>
      </c>
      <c r="D107" s="45">
        <f>VLOOKUP(A107,'Consol data'!A106:J262,10,FALSE)</f>
        <v>5.85</v>
      </c>
      <c r="E107" s="48">
        <f>VLOOKUP(A107,'Consol data'!A107:F262,5,TRUE)*10^3</f>
        <v>1287610.0000000002</v>
      </c>
      <c r="F107" s="48">
        <f>VLOOKUP(A107,'Consol data'!A107:F262,4,TRUE)*10^3</f>
        <v>1287610.0000000002</v>
      </c>
      <c r="G107" s="49">
        <f t="shared" si="5"/>
        <v>0</v>
      </c>
      <c r="H107" s="54">
        <f t="shared" si="3"/>
        <v>0</v>
      </c>
      <c r="I107" s="55">
        <f t="shared" si="4"/>
        <v>0</v>
      </c>
    </row>
    <row r="108" spans="1:9" ht="14.5" x14ac:dyDescent="0.35">
      <c r="A108" t="str">
        <f>UPPER('OMERS Data'!E111)</f>
        <v>STRATHCONA RESOURCES LTD</v>
      </c>
      <c r="B108" s="59"/>
      <c r="C108" s="43">
        <f>VLOOKUP(A108,'Consol data'!A107:J263,9,FALSE)*10^6</f>
        <v>0</v>
      </c>
      <c r="D108" s="45">
        <f>VLOOKUP(A108,'Consol data'!A107:J263,10,FALSE)</f>
        <v>0</v>
      </c>
      <c r="E108" s="48">
        <f>VLOOKUP(A108,'Consol data'!A108:F263,5,TRUE)*10^3</f>
        <v>0</v>
      </c>
      <c r="F108" s="48">
        <f>VLOOKUP(A108,'Consol data'!A108:F263,4,TRUE)*10^3</f>
        <v>0</v>
      </c>
      <c r="G108" s="49"/>
      <c r="H108" s="54">
        <f t="shared" si="3"/>
        <v>0</v>
      </c>
      <c r="I108" s="55">
        <f t="shared" si="4"/>
        <v>0</v>
      </c>
    </row>
    <row r="109" spans="1:9" ht="14.5" x14ac:dyDescent="0.35">
      <c r="A109" t="str">
        <f>UPPER('OMERS Data'!E112)</f>
        <v>SUNCOR ENERGY INC NEW</v>
      </c>
      <c r="B109" s="59"/>
      <c r="C109" s="43">
        <f>VLOOKUP(A109,'Consol data'!A108:J264,9,FALSE)*10^6</f>
        <v>52499482930.278999</v>
      </c>
      <c r="D109" s="45">
        <f>VLOOKUP(A109,'Consol data'!A108:J264,10,FALSE)</f>
        <v>31.721237900000006</v>
      </c>
      <c r="E109" s="48">
        <f>VLOOKUP(A109,'Consol data'!A109:F264,5,TRUE)*10^3</f>
        <v>34875880.999999993</v>
      </c>
      <c r="F109" s="48">
        <f>VLOOKUP(A109,'Consol data'!A109:F264,4,TRUE)*10^3</f>
        <v>177875881</v>
      </c>
      <c r="G109" s="49">
        <f t="shared" si="5"/>
        <v>0</v>
      </c>
      <c r="H109" s="54">
        <f t="shared" si="3"/>
        <v>0</v>
      </c>
      <c r="I109" s="55">
        <f t="shared" si="4"/>
        <v>0</v>
      </c>
    </row>
    <row r="110" spans="1:9" ht="14.5" x14ac:dyDescent="0.35">
      <c r="A110" t="str">
        <f>UPPER('OMERS Data'!E113)</f>
        <v>TAMARACK VALLEY ENERGY LTD</v>
      </c>
      <c r="B110" s="59"/>
      <c r="C110" s="43">
        <f>VLOOKUP(A110,'Consol data'!A109:J265,9,FALSE)*10^6</f>
        <v>2723648190.0078001</v>
      </c>
      <c r="D110" s="45">
        <f>VLOOKUP(A110,'Consol data'!A109:J265,10,FALSE)</f>
        <v>3.2939865200000003</v>
      </c>
      <c r="E110" s="48">
        <f>VLOOKUP(A110,'Consol data'!A110:F265,5,TRUE)*10^3</f>
        <v>534280</v>
      </c>
      <c r="F110" s="48">
        <f>VLOOKUP(A110,'Consol data'!A110:F265,4,TRUE)*10^3</f>
        <v>534280</v>
      </c>
      <c r="G110" s="49">
        <f t="shared" si="5"/>
        <v>0</v>
      </c>
      <c r="H110" s="54">
        <f t="shared" si="3"/>
        <v>0</v>
      </c>
      <c r="I110" s="55">
        <f t="shared" si="4"/>
        <v>0</v>
      </c>
    </row>
    <row r="111" spans="1:9" ht="14.5" x14ac:dyDescent="0.35">
      <c r="A111" t="str">
        <f>UPPER('OMERS Data'!E114)</f>
        <v>TARGA RESOURCES CORP</v>
      </c>
      <c r="B111" s="59"/>
      <c r="C111" s="43">
        <f>VLOOKUP(A111,'Consol data'!A110:J266,9,FALSE)*10^6</f>
        <v>30291003800</v>
      </c>
      <c r="D111" s="45">
        <f>VLOOKUP(A111,'Consol data'!A110:J266,10,FALSE)</f>
        <v>73.5</v>
      </c>
      <c r="E111" s="48">
        <f>VLOOKUP(A111,'Consol data'!A111:F266,5,TRUE)*10^3</f>
        <v>11700000</v>
      </c>
      <c r="F111" s="48">
        <f>VLOOKUP(A111,'Consol data'!A111:F266,4,TRUE)*10^3</f>
        <v>44300000</v>
      </c>
      <c r="G111" s="49">
        <f t="shared" si="5"/>
        <v>0</v>
      </c>
      <c r="H111" s="54">
        <f t="shared" si="3"/>
        <v>0</v>
      </c>
      <c r="I111" s="55">
        <f t="shared" si="4"/>
        <v>0</v>
      </c>
    </row>
    <row r="112" spans="1:9" ht="14.5" x14ac:dyDescent="0.35">
      <c r="A112" t="str">
        <f>UPPER('OMERS Data'!E115)</f>
        <v>TC ENERGY CORP</v>
      </c>
      <c r="B112" s="59" t="str">
        <f>'OMERS Data'!F115</f>
        <v>4,380,621</v>
      </c>
      <c r="C112" s="43">
        <f>VLOOKUP(A112,'Consol data'!A111:J267,9,FALSE)*10^6</f>
        <v>85443971897.680008</v>
      </c>
      <c r="D112" s="45">
        <f>VLOOKUP(A112,'Consol data'!A111:J267,10,FALSE)</f>
        <v>39.867576759999999</v>
      </c>
      <c r="E112" s="48">
        <f>VLOOKUP(A112,'Consol data'!A112:F267,5,TRUE)*10^3</f>
        <v>23246029.000000004</v>
      </c>
      <c r="F112" s="48">
        <f>VLOOKUP(A112,'Consol data'!A112:F267,4,TRUE)*10^3</f>
        <v>26764869.000000004</v>
      </c>
      <c r="G112" s="49">
        <f t="shared" si="5"/>
        <v>2.0439679955785144E-3</v>
      </c>
      <c r="H112" s="54">
        <f t="shared" si="3"/>
        <v>47514.139300290022</v>
      </c>
      <c r="I112" s="55">
        <f t="shared" si="4"/>
        <v>54706.535641851522</v>
      </c>
    </row>
    <row r="113" spans="1:9" ht="14.5" x14ac:dyDescent="0.35">
      <c r="A113" t="str">
        <f>UPPER('OMERS Data'!E116)</f>
        <v>TECK RESOURCES LTD</v>
      </c>
      <c r="B113" s="59"/>
      <c r="C113" s="43">
        <f>VLOOKUP(A113,'Consol data'!A112:J268,9,FALSE)*10^6</f>
        <v>24523739981.268002</v>
      </c>
      <c r="D113" s="45">
        <f>VLOOKUP(A113,'Consol data'!A112:J268,10,FALSE)</f>
        <v>37.82914564</v>
      </c>
      <c r="E113" s="48">
        <f>VLOOKUP(A113,'Consol data'!A113:F268,5,TRUE)*10^3</f>
        <v>2932000</v>
      </c>
      <c r="F113" s="48">
        <f>VLOOKUP(A113,'Consol data'!A113:F268,4,TRUE)*10^3</f>
        <v>72355000</v>
      </c>
      <c r="G113" s="49">
        <f t="shared" si="5"/>
        <v>0</v>
      </c>
      <c r="H113" s="54">
        <f t="shared" si="3"/>
        <v>0</v>
      </c>
      <c r="I113" s="55">
        <f t="shared" si="4"/>
        <v>0</v>
      </c>
    </row>
    <row r="114" spans="1:9" ht="14.5" x14ac:dyDescent="0.35">
      <c r="A114" t="str">
        <f>UPPER('OMERS Data'!E117)</f>
        <v>TEINE ENERGY LTD</v>
      </c>
      <c r="B114" s="59"/>
      <c r="C114" s="43">
        <f>VLOOKUP(A114,'Consol data'!A113:J269,9,FALSE)*10^6</f>
        <v>0</v>
      </c>
      <c r="D114" s="45">
        <f>VLOOKUP(A114,'Consol data'!A113:J269,10,FALSE)</f>
        <v>0</v>
      </c>
      <c r="E114" s="48">
        <f>VLOOKUP(A114,'Consol data'!A114:F269,5,TRUE)*10^3</f>
        <v>0</v>
      </c>
      <c r="F114" s="48">
        <f>VLOOKUP(A114,'Consol data'!A114:F269,4,TRUE)*10^3</f>
        <v>0</v>
      </c>
      <c r="G114" s="49"/>
      <c r="H114" s="54">
        <f t="shared" si="3"/>
        <v>0</v>
      </c>
      <c r="I114" s="55">
        <f t="shared" si="4"/>
        <v>0</v>
      </c>
    </row>
    <row r="115" spans="1:9" ht="14.5" x14ac:dyDescent="0.35">
      <c r="A115" t="str">
        <f>UPPER('OMERS Data'!E118)</f>
        <v>TOPAZ ENERGY CORP</v>
      </c>
      <c r="B115" s="59"/>
      <c r="C115" s="43">
        <f>VLOOKUP(A115,'Consol data'!A114:J270,9,FALSE)*10^6</f>
        <v>2593648427.0290003</v>
      </c>
      <c r="D115" s="45">
        <f>VLOOKUP(A115,'Consol data'!A114:J270,10,FALSE)</f>
        <v>15.605815060000001</v>
      </c>
      <c r="E115" s="48">
        <f>VLOOKUP(A115,'Consol data'!A115:F270,5,TRUE)*10^3</f>
        <v>0</v>
      </c>
      <c r="F115" s="48">
        <f>VLOOKUP(A115,'Consol data'!A115:F270,4,TRUE)*10^3</f>
        <v>171816</v>
      </c>
      <c r="G115" s="49">
        <f t="shared" si="5"/>
        <v>0</v>
      </c>
      <c r="H115" s="54">
        <f t="shared" si="3"/>
        <v>0</v>
      </c>
      <c r="I115" s="55">
        <f t="shared" si="4"/>
        <v>0</v>
      </c>
    </row>
    <row r="116" spans="1:9" ht="14.5" x14ac:dyDescent="0.35">
      <c r="A116" t="str">
        <f>UPPER('OMERS Data'!E119)</f>
        <v>TOTALENERGIES SE</v>
      </c>
      <c r="B116" s="59"/>
      <c r="C116" s="43">
        <f>VLOOKUP(A116,'Consol data'!A115:J271,9,FALSE)*10^6</f>
        <v>173138722900</v>
      </c>
      <c r="D116" s="45">
        <f>VLOOKUP(A116,'Consol data'!A115:J271,10,FALSE)</f>
        <v>58.65</v>
      </c>
      <c r="E116" s="48">
        <f>VLOOKUP(A116,'Consol data'!A116:F271,5,TRUE)*10^3</f>
        <v>39360000</v>
      </c>
      <c r="F116" s="48">
        <f>VLOOKUP(A116,'Consol data'!A116:F271,4,TRUE)*10^3</f>
        <v>488360000</v>
      </c>
      <c r="G116" s="49">
        <f t="shared" si="5"/>
        <v>0</v>
      </c>
      <c r="H116" s="54">
        <f t="shared" si="3"/>
        <v>0</v>
      </c>
      <c r="I116" s="55">
        <f t="shared" si="4"/>
        <v>0</v>
      </c>
    </row>
    <row r="117" spans="1:9" ht="14.5" x14ac:dyDescent="0.35">
      <c r="A117" t="str">
        <f>UPPER('OMERS Data'!E120)</f>
        <v>TOURMALINE OIL CORP</v>
      </c>
      <c r="B117" s="59"/>
      <c r="C117" s="43">
        <f>VLOOKUP(A117,'Consol data'!A116:J272,9,FALSE)*10^6</f>
        <v>17554291765.654602</v>
      </c>
      <c r="D117" s="45">
        <f>VLOOKUP(A117,'Consol data'!A116:J272,10,FALSE)</f>
        <v>50.458555839999995</v>
      </c>
      <c r="E117" s="48">
        <f>VLOOKUP(A117,'Consol data'!A117:F272,5,TRUE)*10^3</f>
        <v>3012770</v>
      </c>
      <c r="F117" s="48">
        <f>VLOOKUP(A117,'Consol data'!A117:F272,4,TRUE)*10^3</f>
        <v>3012770</v>
      </c>
      <c r="G117" s="49">
        <f t="shared" si="5"/>
        <v>0</v>
      </c>
      <c r="H117" s="54">
        <f t="shared" si="3"/>
        <v>0</v>
      </c>
      <c r="I117" s="55">
        <f t="shared" si="4"/>
        <v>0</v>
      </c>
    </row>
    <row r="118" spans="1:9" ht="14.5" x14ac:dyDescent="0.35">
      <c r="A118" t="str">
        <f>UPPER('OMERS Data'!E121)</f>
        <v>TRANSALTA CORP</v>
      </c>
      <c r="B118" s="59"/>
      <c r="C118" s="43">
        <f>VLOOKUP(A118,'Consol data'!A117:J273,9,FALSE)*10^6</f>
        <v>5629179237.2200003</v>
      </c>
      <c r="D118" s="45">
        <f>VLOOKUP(A118,'Consol data'!A117:J273,10,FALSE)</f>
        <v>8.94398582</v>
      </c>
      <c r="E118" s="48">
        <f>VLOOKUP(A118,'Consol data'!A118:F273,5,TRUE)*10^3</f>
        <v>10247622</v>
      </c>
      <c r="F118" s="48">
        <f>VLOOKUP(A118,'Consol data'!A118:F273,4,TRUE)*10^3</f>
        <v>13871591.999999998</v>
      </c>
      <c r="G118" s="49">
        <f t="shared" si="5"/>
        <v>0</v>
      </c>
      <c r="H118" s="54">
        <f t="shared" si="3"/>
        <v>0</v>
      </c>
      <c r="I118" s="55">
        <f t="shared" si="4"/>
        <v>0</v>
      </c>
    </row>
    <row r="119" spans="1:9" ht="14.5" x14ac:dyDescent="0.35">
      <c r="A119" t="str">
        <f>UPPER('OMERS Data'!E122)</f>
        <v>TUNDRA OIL &amp; GAS LTD</v>
      </c>
      <c r="B119" s="59"/>
      <c r="C119" s="43">
        <f>VLOOKUP(A119,'Consol data'!A118:J274,9,FALSE)*10^6</f>
        <v>0</v>
      </c>
      <c r="D119" s="45">
        <f>VLOOKUP(A119,'Consol data'!A118:J274,10,FALSE)</f>
        <v>0</v>
      </c>
      <c r="E119" s="48">
        <f>VLOOKUP(A119,'Consol data'!A119:F274,5,TRUE)*10^3</f>
        <v>0</v>
      </c>
      <c r="F119" s="48">
        <f>VLOOKUP(A119,'Consol data'!A119:F274,4,TRUE)*10^3</f>
        <v>0</v>
      </c>
      <c r="G119" s="49"/>
      <c r="H119" s="54">
        <f t="shared" si="3"/>
        <v>0</v>
      </c>
      <c r="I119" s="55">
        <f t="shared" si="4"/>
        <v>0</v>
      </c>
    </row>
    <row r="120" spans="1:9" ht="14.5" x14ac:dyDescent="0.35">
      <c r="A120" t="str">
        <f>UPPER('OMERS Data'!E123)</f>
        <v>VALERO ENERGY CORP</v>
      </c>
      <c r="B120" s="59"/>
      <c r="C120" s="43">
        <f>VLOOKUP(A120,'Consol data'!A119:J275,9,FALSE)*10^6</f>
        <v>56975238600</v>
      </c>
      <c r="D120" s="45">
        <f>VLOOKUP(A120,'Consol data'!A119:J275,10,FALSE)</f>
        <v>126.86</v>
      </c>
      <c r="E120" s="48">
        <f>VLOOKUP(A120,'Consol data'!A120:F275,5,TRUE)*10^3</f>
        <v>32328000</v>
      </c>
      <c r="F120" s="48">
        <f>VLOOKUP(A120,'Consol data'!A120:F275,4,TRUE)*10^3</f>
        <v>32328000</v>
      </c>
      <c r="G120" s="49">
        <f t="shared" si="5"/>
        <v>0</v>
      </c>
      <c r="H120" s="54">
        <f t="shared" si="3"/>
        <v>0</v>
      </c>
      <c r="I120" s="55">
        <f t="shared" si="4"/>
        <v>0</v>
      </c>
    </row>
    <row r="121" spans="1:9" ht="14.5" x14ac:dyDescent="0.35">
      <c r="A121" t="str">
        <f>UPPER('OMERS Data'!E124)</f>
        <v>VENTURE GLOBAL LNG INC</v>
      </c>
      <c r="B121" s="59"/>
      <c r="C121" s="43">
        <f>VLOOKUP(A121,'Consol data'!A120:J276,9,FALSE)*10^6</f>
        <v>0</v>
      </c>
      <c r="D121" s="45">
        <f>VLOOKUP(A121,'Consol data'!A120:J276,10,FALSE)</f>
        <v>0</v>
      </c>
      <c r="E121" s="48">
        <f>VLOOKUP(A121,'Consol data'!A121:F276,5,TRUE)*10^3</f>
        <v>0</v>
      </c>
      <c r="F121" s="48">
        <f>VLOOKUP(A121,'Consol data'!A121:F276,4,TRUE)*10^3</f>
        <v>0</v>
      </c>
      <c r="G121" s="49"/>
      <c r="H121" s="54">
        <f t="shared" si="3"/>
        <v>0</v>
      </c>
      <c r="I121" s="55">
        <f t="shared" si="4"/>
        <v>0</v>
      </c>
    </row>
    <row r="122" spans="1:9" ht="14.5" x14ac:dyDescent="0.35">
      <c r="A122" t="str">
        <f>UPPER('OMERS Data'!E125)</f>
        <v>VERMILION ENERGY INC</v>
      </c>
      <c r="B122" s="59"/>
      <c r="C122" s="43">
        <f>VLOOKUP(A122,'Consol data'!A121:J277,9,FALSE)*10^6</f>
        <v>3716128765.7384</v>
      </c>
      <c r="D122" s="45">
        <f>VLOOKUP(A122,'Consol data'!A121:J277,10,FALSE)</f>
        <v>17.70333114</v>
      </c>
      <c r="E122" s="48">
        <f>VLOOKUP(A122,'Consol data'!A122:F277,5,TRUE)*10^3</f>
        <v>824207.00000000035</v>
      </c>
      <c r="F122" s="48">
        <f>VLOOKUP(A122,'Consol data'!A122:F277,4,TRUE)*10^3</f>
        <v>12506707</v>
      </c>
      <c r="G122" s="49">
        <f t="shared" si="5"/>
        <v>0</v>
      </c>
      <c r="H122" s="54">
        <f t="shared" si="3"/>
        <v>0</v>
      </c>
      <c r="I122" s="55">
        <f t="shared" si="4"/>
        <v>0</v>
      </c>
    </row>
    <row r="123" spans="1:9" ht="14.5" x14ac:dyDescent="0.35">
      <c r="A123" t="str">
        <f>UPPER('OMERS Data'!E126)</f>
        <v>VISTA ENERGY S.A.B. DE C.V.</v>
      </c>
      <c r="B123" s="59"/>
      <c r="C123" s="43">
        <f>VLOOKUP(A123,'Consol data'!A122:J278,9,FALSE)*10^6</f>
        <v>89076178.339600012</v>
      </c>
      <c r="D123" s="45">
        <f>VLOOKUP(A123,'Consol data'!A122:J278,10,FALSE)</f>
        <v>15.861588000000001</v>
      </c>
      <c r="E123" s="48">
        <f>VLOOKUP(A123,'Consol data'!A123:F278,5,TRUE)*10^3</f>
        <v>0</v>
      </c>
      <c r="F123" s="48">
        <f>VLOOKUP(A123,'Consol data'!A123:F278,4,TRUE)*10^3</f>
        <v>0</v>
      </c>
      <c r="G123" s="49">
        <f t="shared" si="5"/>
        <v>0</v>
      </c>
      <c r="H123" s="54">
        <f t="shared" si="3"/>
        <v>0</v>
      </c>
      <c r="I123" s="55">
        <f t="shared" si="4"/>
        <v>0</v>
      </c>
    </row>
    <row r="124" spans="1:9" ht="14.5" x14ac:dyDescent="0.35">
      <c r="A124" t="str">
        <f>UPPER('OMERS Data'!E127)</f>
        <v>VISTRA CORP</v>
      </c>
      <c r="B124" s="59"/>
      <c r="C124" s="43">
        <f>VLOOKUP(A124,'Consol data'!A123:J279,9,FALSE)*10^6</f>
        <v>23207313000</v>
      </c>
      <c r="D124" s="45">
        <f>VLOOKUP(A124,'Consol data'!A123:J279,10,FALSE)</f>
        <v>23.2</v>
      </c>
      <c r="E124" s="48">
        <f>VLOOKUP(A124,'Consol data'!A124:F279,5,TRUE)*10^3</f>
        <v>95005240</v>
      </c>
      <c r="F124" s="48">
        <f>VLOOKUP(A124,'Consol data'!A124:F279,4,TRUE)*10^3</f>
        <v>97366670</v>
      </c>
      <c r="G124" s="49">
        <f t="shared" si="5"/>
        <v>0</v>
      </c>
      <c r="H124" s="54">
        <f t="shared" si="3"/>
        <v>0</v>
      </c>
      <c r="I124" s="55">
        <f t="shared" si="4"/>
        <v>0</v>
      </c>
    </row>
    <row r="125" spans="1:9" ht="14.5" x14ac:dyDescent="0.35">
      <c r="A125" t="str">
        <f>UPPER('OMERS Data'!E128)</f>
        <v>VITOL HOLDING BV</v>
      </c>
      <c r="B125" s="59"/>
      <c r="C125" s="43">
        <f>VLOOKUP(A125,'Consol data'!A124:J280,9,FALSE)*10^6</f>
        <v>0</v>
      </c>
      <c r="D125" s="45">
        <f>VLOOKUP(A125,'Consol data'!A124:J280,10,FALSE)</f>
        <v>0</v>
      </c>
      <c r="E125" s="48">
        <f>VLOOKUP(A125,'Consol data'!A125:F280,5,TRUE)*10^3</f>
        <v>0</v>
      </c>
      <c r="F125" s="48">
        <f>VLOOKUP(A125,'Consol data'!A125:F280,4,TRUE)*10^3</f>
        <v>0</v>
      </c>
      <c r="G125" s="49"/>
      <c r="H125" s="54">
        <f t="shared" si="3"/>
        <v>0</v>
      </c>
      <c r="I125" s="55">
        <f t="shared" si="4"/>
        <v>0</v>
      </c>
    </row>
    <row r="126" spans="1:9" ht="14.5" x14ac:dyDescent="0.35">
      <c r="A126" t="str">
        <f>UPPER('OMERS Data'!E129)</f>
        <v>WEC ENERGY GROUP INC</v>
      </c>
      <c r="B126" s="59"/>
      <c r="C126" s="43">
        <f>VLOOKUP(A126,'Consol data'!A125:J281,9,FALSE)*10^6</f>
        <v>47109841600</v>
      </c>
      <c r="D126" s="45">
        <f>VLOOKUP(A126,'Consol data'!A125:J281,10,FALSE)</f>
        <v>93.76</v>
      </c>
      <c r="E126" s="48">
        <f>VLOOKUP(A126,'Consol data'!A126:F281,5,TRUE)*10^3</f>
        <v>19102000</v>
      </c>
      <c r="F126" s="48">
        <f>VLOOKUP(A126,'Consol data'!A126:F281,4,TRUE)*10^3</f>
        <v>19102000</v>
      </c>
      <c r="G126" s="49">
        <f t="shared" si="5"/>
        <v>0</v>
      </c>
      <c r="H126" s="54">
        <f t="shared" si="3"/>
        <v>0</v>
      </c>
      <c r="I126" s="55">
        <f t="shared" si="4"/>
        <v>0</v>
      </c>
    </row>
    <row r="127" spans="1:9" ht="14.5" x14ac:dyDescent="0.35">
      <c r="A127" t="str">
        <f>UPPER('OMERS Data'!E130)</f>
        <v>WHITECAP RESOURCES INC</v>
      </c>
      <c r="B127" s="59"/>
      <c r="C127" s="43">
        <f>VLOOKUP(A127,'Consol data'!A126:J282,9,FALSE)*10^6</f>
        <v>6212073047.3560009</v>
      </c>
      <c r="D127" s="45">
        <f>VLOOKUP(A127,'Consol data'!A126:J282,10,FALSE)</f>
        <v>7.9321558800000007</v>
      </c>
      <c r="E127" s="48">
        <f>VLOOKUP(A127,'Consol data'!A127:F282,5,TRUE)*10^3</f>
        <v>2057232</v>
      </c>
      <c r="F127" s="48">
        <f>VLOOKUP(A127,'Consol data'!A127:F282,4,TRUE)*10^3</f>
        <v>2057232</v>
      </c>
      <c r="G127" s="49">
        <f t="shared" si="5"/>
        <v>0</v>
      </c>
      <c r="H127" s="54">
        <f t="shared" si="3"/>
        <v>0</v>
      </c>
      <c r="I127" s="55">
        <f t="shared" si="4"/>
        <v>0</v>
      </c>
    </row>
    <row r="128" spans="1:9" ht="14.5" x14ac:dyDescent="0.35">
      <c r="A128" t="str">
        <f>UPPER('OMERS Data'!E131)</f>
        <v>WILLIAMS COS INC</v>
      </c>
      <c r="B128" s="59"/>
      <c r="C128" s="43">
        <f>VLOOKUP(A128,'Consol data'!A127:J283,9,FALSE)*10^6</f>
        <v>65242200000</v>
      </c>
      <c r="D128" s="45">
        <f>VLOOKUP(A128,'Consol data'!A127:J283,10,FALSE)</f>
        <v>32.9</v>
      </c>
      <c r="E128" s="48">
        <f>VLOOKUP(A128,'Consol data'!A128:F283,5,TRUE)*10^3</f>
        <v>13871330.000000002</v>
      </c>
      <c r="F128" s="48">
        <f>VLOOKUP(A128,'Consol data'!A128:F283,4,TRUE)*10^3</f>
        <v>35989330</v>
      </c>
      <c r="G128" s="49">
        <f t="shared" si="5"/>
        <v>0</v>
      </c>
      <c r="H128" s="54">
        <f t="shared" si="3"/>
        <v>0</v>
      </c>
      <c r="I128" s="55">
        <f t="shared" si="4"/>
        <v>0</v>
      </c>
    </row>
    <row r="129" spans="1:9" ht="14.5" x14ac:dyDescent="0.35">
      <c r="A129" t="str">
        <f>UPPER('OMERS Data'!E132)</f>
        <v>WOODSIDE ENERGY GROUP LTD</v>
      </c>
      <c r="B129" s="59"/>
      <c r="C129" s="43">
        <f>VLOOKUP(A129,'Consol data'!A128:J284,9,FALSE)*10^6</f>
        <v>32190679522.112999</v>
      </c>
      <c r="D129" s="45">
        <f>VLOOKUP(A129,'Consol data'!A128:J284,10,FALSE)</f>
        <v>24.145626399999998</v>
      </c>
      <c r="E129" s="48">
        <f>VLOOKUP(A129,'Consol data'!A129:F284,5,TRUE)*10^3</f>
        <v>9573199.9999999963</v>
      </c>
      <c r="F129" s="48">
        <f>VLOOKUP(A129,'Consol data'!A129:F284,4,TRUE)*10^3</f>
        <v>93398200</v>
      </c>
      <c r="G129" s="49">
        <f t="shared" si="5"/>
        <v>0</v>
      </c>
      <c r="H129" s="54">
        <f t="shared" si="3"/>
        <v>0</v>
      </c>
      <c r="I129" s="55">
        <f t="shared" si="4"/>
        <v>0</v>
      </c>
    </row>
    <row r="130" spans="1:9" ht="14.5" x14ac:dyDescent="0.35">
      <c r="A130" t="str">
        <f>UPPER('OMERS Data'!E133)</f>
        <v>XCEL ENERGY INC</v>
      </c>
      <c r="B130" s="59"/>
      <c r="C130" s="43">
        <f>VLOOKUP(A130,'Consol data'!A129:J285,9,FALSE)*10^6</f>
        <v>64451914800</v>
      </c>
      <c r="D130" s="45">
        <f>VLOOKUP(A130,'Consol data'!A129:J285,10,FALSE)</f>
        <v>70.11</v>
      </c>
      <c r="E130" s="48">
        <f>VLOOKUP(A130,'Consol data'!A130:F285,5,TRUE)*10^3</f>
        <v>38700000</v>
      </c>
      <c r="F130" s="48">
        <f>VLOOKUP(A130,'Consol data'!A130:F285,4,TRUE)*10^3</f>
        <v>62960000</v>
      </c>
      <c r="G130" s="49">
        <f t="shared" si="5"/>
        <v>0</v>
      </c>
      <c r="H130" s="54">
        <f t="shared" si="3"/>
        <v>0</v>
      </c>
      <c r="I130" s="55">
        <f t="shared" si="4"/>
        <v>0</v>
      </c>
    </row>
    <row r="132" spans="1:9" x14ac:dyDescent="0.25">
      <c r="E132" s="47">
        <f>SUM(E2:E130)</f>
        <v>1908119392</v>
      </c>
      <c r="F132" s="47">
        <f>SUM(F2:F130)</f>
        <v>9991346275</v>
      </c>
      <c r="G132" s="47"/>
      <c r="H132" s="52">
        <f>SUM(H2:H130)</f>
        <v>157672.71966400935</v>
      </c>
      <c r="I132" s="52">
        <f>SUM(I2:I130)</f>
        <v>932619.32548354263</v>
      </c>
    </row>
    <row r="134" spans="1:9" x14ac:dyDescent="0.25">
      <c r="H134" s="46"/>
      <c r="I134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3F01-BD39-4515-A030-F96C6D84B227}">
  <dimension ref="A1:F212"/>
  <sheetViews>
    <sheetView workbookViewId="0">
      <selection activeCell="E4" sqref="E4:E132"/>
    </sheetView>
  </sheetViews>
  <sheetFormatPr defaultRowHeight="14.5" x14ac:dyDescent="0.35"/>
  <cols>
    <col min="1" max="1" width="31.1796875" bestFit="1" customWidth="1"/>
    <col min="2" max="2" width="19.7265625" bestFit="1" customWidth="1"/>
    <col min="3" max="3" width="10.7265625" bestFit="1" customWidth="1"/>
    <col min="5" max="5" width="34.26953125" bestFit="1" customWidth="1"/>
  </cols>
  <sheetData>
    <row r="1" spans="1:6" x14ac:dyDescent="0.35">
      <c r="A1" t="s">
        <v>3245</v>
      </c>
      <c r="B1" t="s">
        <v>9019</v>
      </c>
    </row>
    <row r="3" spans="1:6" x14ac:dyDescent="0.35">
      <c r="A3" t="s">
        <v>447</v>
      </c>
      <c r="B3" t="s">
        <v>450</v>
      </c>
      <c r="C3" t="s">
        <v>451</v>
      </c>
      <c r="E3" s="62" t="s">
        <v>144</v>
      </c>
      <c r="F3" s="64" t="s">
        <v>145</v>
      </c>
    </row>
    <row r="4" spans="1:6" x14ac:dyDescent="0.35">
      <c r="A4" t="s">
        <v>2483</v>
      </c>
      <c r="B4" t="s">
        <v>454</v>
      </c>
      <c r="C4" t="s">
        <v>2484</v>
      </c>
      <c r="E4" s="117" t="s">
        <v>159</v>
      </c>
      <c r="F4" t="e">
        <f>VLOOKUP(E4,$A6:$C212,3,FALSE)</f>
        <v>#N/A</v>
      </c>
    </row>
    <row r="5" spans="1:6" x14ac:dyDescent="0.35">
      <c r="B5" t="s">
        <v>456</v>
      </c>
      <c r="C5" t="s">
        <v>457</v>
      </c>
      <c r="E5" s="118" t="s">
        <v>161</v>
      </c>
      <c r="F5" t="e">
        <f t="shared" ref="F5:F68" si="0">VLOOKUP(E5,$A7:$C213,3,FALSE)</f>
        <v>#N/A</v>
      </c>
    </row>
    <row r="6" spans="1:6" x14ac:dyDescent="0.35">
      <c r="A6" t="s">
        <v>458</v>
      </c>
      <c r="B6" t="s">
        <v>461</v>
      </c>
      <c r="C6" t="s">
        <v>462</v>
      </c>
      <c r="E6" s="53" t="s">
        <v>3341</v>
      </c>
      <c r="F6" t="e">
        <f t="shared" si="0"/>
        <v>#N/A</v>
      </c>
    </row>
    <row r="7" spans="1:6" x14ac:dyDescent="0.35">
      <c r="A7" t="s">
        <v>463</v>
      </c>
      <c r="B7" t="s">
        <v>9020</v>
      </c>
      <c r="C7" t="s">
        <v>9021</v>
      </c>
      <c r="E7" s="118" t="s">
        <v>9444</v>
      </c>
      <c r="F7" t="e">
        <f t="shared" si="0"/>
        <v>#N/A</v>
      </c>
    </row>
    <row r="8" spans="1:6" x14ac:dyDescent="0.35">
      <c r="A8" t="s">
        <v>476</v>
      </c>
      <c r="B8" t="s">
        <v>9022</v>
      </c>
      <c r="C8" t="s">
        <v>9023</v>
      </c>
      <c r="E8" s="118" t="s">
        <v>167</v>
      </c>
      <c r="F8" t="e">
        <f t="shared" si="0"/>
        <v>#N/A</v>
      </c>
    </row>
    <row r="9" spans="1:6" x14ac:dyDescent="0.35">
      <c r="A9" t="s">
        <v>2506</v>
      </c>
      <c r="B9" t="s">
        <v>9024</v>
      </c>
      <c r="C9" t="s">
        <v>9025</v>
      </c>
      <c r="E9" s="119" t="s">
        <v>169</v>
      </c>
      <c r="F9" t="e">
        <f t="shared" si="0"/>
        <v>#N/A</v>
      </c>
    </row>
    <row r="10" spans="1:6" x14ac:dyDescent="0.35">
      <c r="A10" t="s">
        <v>486</v>
      </c>
      <c r="B10" t="s">
        <v>9026</v>
      </c>
      <c r="C10" t="s">
        <v>9027</v>
      </c>
      <c r="E10" s="118" t="s">
        <v>171</v>
      </c>
      <c r="F10" t="e">
        <f t="shared" si="0"/>
        <v>#N/A</v>
      </c>
    </row>
    <row r="11" spans="1:6" x14ac:dyDescent="0.35">
      <c r="A11" t="s">
        <v>490</v>
      </c>
      <c r="B11" t="s">
        <v>9028</v>
      </c>
      <c r="C11" t="s">
        <v>9029</v>
      </c>
      <c r="E11" s="79" t="s">
        <v>173</v>
      </c>
      <c r="F11" t="e">
        <f t="shared" si="0"/>
        <v>#N/A</v>
      </c>
    </row>
    <row r="12" spans="1:6" x14ac:dyDescent="0.35">
      <c r="A12" t="s">
        <v>511</v>
      </c>
      <c r="B12" t="s">
        <v>9030</v>
      </c>
      <c r="C12" t="s">
        <v>9031</v>
      </c>
      <c r="E12" s="118" t="s">
        <v>175</v>
      </c>
      <c r="F12" t="e">
        <f t="shared" si="0"/>
        <v>#N/A</v>
      </c>
    </row>
    <row r="13" spans="1:6" x14ac:dyDescent="0.35">
      <c r="A13" t="s">
        <v>532</v>
      </c>
      <c r="B13" t="s">
        <v>9032</v>
      </c>
      <c r="C13" t="s">
        <v>9033</v>
      </c>
      <c r="E13" s="118" t="s">
        <v>3425</v>
      </c>
      <c r="F13" t="e">
        <f t="shared" si="0"/>
        <v>#N/A</v>
      </c>
    </row>
    <row r="14" spans="1:6" x14ac:dyDescent="0.35">
      <c r="A14" t="s">
        <v>2522</v>
      </c>
      <c r="B14" t="s">
        <v>9034</v>
      </c>
      <c r="C14" t="s">
        <v>9035</v>
      </c>
      <c r="E14" s="56" t="s">
        <v>549</v>
      </c>
      <c r="F14" t="str">
        <f t="shared" si="0"/>
        <v>6,847</v>
      </c>
    </row>
    <row r="15" spans="1:6" x14ac:dyDescent="0.35">
      <c r="A15" t="s">
        <v>2522</v>
      </c>
      <c r="B15" t="s">
        <v>9036</v>
      </c>
      <c r="C15" t="s">
        <v>9037</v>
      </c>
      <c r="E15" s="80" t="s">
        <v>179</v>
      </c>
      <c r="F15" t="e">
        <f t="shared" si="0"/>
        <v>#N/A</v>
      </c>
    </row>
    <row r="16" spans="1:6" x14ac:dyDescent="0.35">
      <c r="A16" t="s">
        <v>545</v>
      </c>
      <c r="B16" t="s">
        <v>9038</v>
      </c>
      <c r="C16" t="s">
        <v>9039</v>
      </c>
      <c r="E16" s="79" t="s">
        <v>181</v>
      </c>
      <c r="F16" t="e">
        <f t="shared" si="0"/>
        <v>#N/A</v>
      </c>
    </row>
    <row r="17" spans="1:6" x14ac:dyDescent="0.35">
      <c r="A17" t="s">
        <v>549</v>
      </c>
      <c r="B17" t="s">
        <v>9040</v>
      </c>
      <c r="C17" t="s">
        <v>9041</v>
      </c>
      <c r="E17" s="80" t="s">
        <v>183</v>
      </c>
      <c r="F17" t="e">
        <f t="shared" si="0"/>
        <v>#N/A</v>
      </c>
    </row>
    <row r="18" spans="1:6" x14ac:dyDescent="0.35">
      <c r="A18" t="s">
        <v>3433</v>
      </c>
      <c r="B18" t="s">
        <v>9042</v>
      </c>
      <c r="C18" t="s">
        <v>9043</v>
      </c>
      <c r="E18" s="118" t="s">
        <v>189</v>
      </c>
      <c r="F18" t="e">
        <f t="shared" si="0"/>
        <v>#N/A</v>
      </c>
    </row>
    <row r="19" spans="1:6" x14ac:dyDescent="0.35">
      <c r="A19" t="s">
        <v>571</v>
      </c>
      <c r="B19" t="s">
        <v>9044</v>
      </c>
      <c r="C19" t="s">
        <v>9045</v>
      </c>
      <c r="E19" s="118" t="s">
        <v>191</v>
      </c>
      <c r="F19" t="e">
        <f t="shared" si="0"/>
        <v>#N/A</v>
      </c>
    </row>
    <row r="20" spans="1:6" x14ac:dyDescent="0.35">
      <c r="A20" t="s">
        <v>575</v>
      </c>
      <c r="B20" t="s">
        <v>9046</v>
      </c>
      <c r="C20" t="s">
        <v>9047</v>
      </c>
      <c r="E20" s="118" t="s">
        <v>7005</v>
      </c>
      <c r="F20" t="e">
        <f t="shared" si="0"/>
        <v>#N/A</v>
      </c>
    </row>
    <row r="21" spans="1:6" x14ac:dyDescent="0.35">
      <c r="A21" t="s">
        <v>579</v>
      </c>
      <c r="B21" t="s">
        <v>9048</v>
      </c>
      <c r="C21" t="s">
        <v>9049</v>
      </c>
      <c r="E21" s="118" t="s">
        <v>194</v>
      </c>
      <c r="F21" t="e">
        <f t="shared" si="0"/>
        <v>#N/A</v>
      </c>
    </row>
    <row r="22" spans="1:6" x14ac:dyDescent="0.35">
      <c r="A22" t="s">
        <v>583</v>
      </c>
      <c r="B22" t="s">
        <v>9050</v>
      </c>
      <c r="C22" t="s">
        <v>3366</v>
      </c>
      <c r="E22" s="119" t="s">
        <v>196</v>
      </c>
      <c r="F22" t="e">
        <f t="shared" si="0"/>
        <v>#N/A</v>
      </c>
    </row>
    <row r="23" spans="1:6" x14ac:dyDescent="0.35">
      <c r="A23" t="s">
        <v>6889</v>
      </c>
      <c r="B23" t="s">
        <v>9051</v>
      </c>
      <c r="C23" t="s">
        <v>9052</v>
      </c>
      <c r="E23" s="118" t="s">
        <v>198</v>
      </c>
      <c r="F23" t="e">
        <f t="shared" si="0"/>
        <v>#N/A</v>
      </c>
    </row>
    <row r="24" spans="1:6" x14ac:dyDescent="0.35">
      <c r="A24" t="s">
        <v>2556</v>
      </c>
      <c r="B24" t="s">
        <v>9053</v>
      </c>
      <c r="C24" t="s">
        <v>9054</v>
      </c>
      <c r="E24" s="80" t="s">
        <v>200</v>
      </c>
      <c r="F24" t="e">
        <f t="shared" si="0"/>
        <v>#N/A</v>
      </c>
    </row>
    <row r="25" spans="1:6" x14ac:dyDescent="0.35">
      <c r="A25" t="s">
        <v>3505</v>
      </c>
      <c r="B25" t="s">
        <v>9055</v>
      </c>
      <c r="C25" t="s">
        <v>9056</v>
      </c>
      <c r="E25" s="80" t="s">
        <v>206</v>
      </c>
      <c r="F25" t="e">
        <f t="shared" si="0"/>
        <v>#N/A</v>
      </c>
    </row>
    <row r="26" spans="1:6" x14ac:dyDescent="0.35">
      <c r="A26" t="s">
        <v>613</v>
      </c>
      <c r="B26" t="s">
        <v>9057</v>
      </c>
      <c r="C26" t="s">
        <v>9058</v>
      </c>
      <c r="E26" s="56" t="s">
        <v>210</v>
      </c>
      <c r="F26" t="e">
        <f t="shared" si="0"/>
        <v>#N/A</v>
      </c>
    </row>
    <row r="27" spans="1:6" x14ac:dyDescent="0.35">
      <c r="A27" t="s">
        <v>617</v>
      </c>
      <c r="B27" t="s">
        <v>9059</v>
      </c>
      <c r="C27" t="s">
        <v>9060</v>
      </c>
      <c r="E27" s="118" t="s">
        <v>808</v>
      </c>
      <c r="F27" t="e">
        <f t="shared" si="0"/>
        <v>#N/A</v>
      </c>
    </row>
    <row r="28" spans="1:6" x14ac:dyDescent="0.35">
      <c r="A28" t="s">
        <v>633</v>
      </c>
      <c r="B28" t="s">
        <v>9061</v>
      </c>
      <c r="C28" t="s">
        <v>4055</v>
      </c>
      <c r="E28" s="118" t="s">
        <v>3857</v>
      </c>
      <c r="F28" t="e">
        <f t="shared" si="0"/>
        <v>#N/A</v>
      </c>
    </row>
    <row r="29" spans="1:6" x14ac:dyDescent="0.35">
      <c r="A29" t="s">
        <v>6930</v>
      </c>
      <c r="B29" t="s">
        <v>9062</v>
      </c>
      <c r="C29" t="s">
        <v>9063</v>
      </c>
      <c r="E29" s="79" t="s">
        <v>216</v>
      </c>
      <c r="F29" t="e">
        <f t="shared" si="0"/>
        <v>#N/A</v>
      </c>
    </row>
    <row r="30" spans="1:6" ht="15" thickBot="1" x14ac:dyDescent="0.4">
      <c r="A30" t="s">
        <v>641</v>
      </c>
      <c r="B30" t="s">
        <v>9064</v>
      </c>
      <c r="C30" t="s">
        <v>9065</v>
      </c>
      <c r="E30" s="120" t="s">
        <v>218</v>
      </c>
      <c r="F30" t="str">
        <f t="shared" si="0"/>
        <v>26,179</v>
      </c>
    </row>
    <row r="31" spans="1:6" ht="15" thickBot="1" x14ac:dyDescent="0.4">
      <c r="A31" t="s">
        <v>649</v>
      </c>
      <c r="B31" t="s">
        <v>9066</v>
      </c>
      <c r="C31" t="s">
        <v>9067</v>
      </c>
      <c r="E31" s="121" t="s">
        <v>220</v>
      </c>
      <c r="F31" t="e">
        <f t="shared" si="0"/>
        <v>#N/A</v>
      </c>
    </row>
    <row r="32" spans="1:6" ht="15" thickBot="1" x14ac:dyDescent="0.4">
      <c r="A32" t="s">
        <v>2598</v>
      </c>
      <c r="B32" t="s">
        <v>9068</v>
      </c>
      <c r="C32" t="s">
        <v>9069</v>
      </c>
      <c r="E32" s="121" t="s">
        <v>222</v>
      </c>
      <c r="F32" t="e">
        <f t="shared" si="0"/>
        <v>#N/A</v>
      </c>
    </row>
    <row r="33" spans="1:6" ht="15" thickBot="1" x14ac:dyDescent="0.4">
      <c r="A33" t="s">
        <v>3652</v>
      </c>
      <c r="B33" t="s">
        <v>9070</v>
      </c>
      <c r="C33" t="s">
        <v>9071</v>
      </c>
      <c r="E33" s="121" t="s">
        <v>2693</v>
      </c>
      <c r="F33" t="e">
        <f t="shared" si="0"/>
        <v>#N/A</v>
      </c>
    </row>
    <row r="34" spans="1:6" ht="15" thickBot="1" x14ac:dyDescent="0.4">
      <c r="A34" t="s">
        <v>677</v>
      </c>
      <c r="B34" t="s">
        <v>9072</v>
      </c>
      <c r="C34" t="s">
        <v>9073</v>
      </c>
      <c r="E34" s="121" t="s">
        <v>225</v>
      </c>
      <c r="F34" t="e">
        <f t="shared" si="0"/>
        <v>#N/A</v>
      </c>
    </row>
    <row r="35" spans="1:6" ht="15" thickBot="1" x14ac:dyDescent="0.4">
      <c r="A35" t="s">
        <v>3668</v>
      </c>
      <c r="B35" t="s">
        <v>9074</v>
      </c>
      <c r="C35" t="s">
        <v>9075</v>
      </c>
      <c r="E35" s="90" t="s">
        <v>227</v>
      </c>
      <c r="F35" t="e">
        <f t="shared" si="0"/>
        <v>#N/A</v>
      </c>
    </row>
    <row r="36" spans="1:6" ht="15" thickBot="1" x14ac:dyDescent="0.4">
      <c r="A36" t="s">
        <v>685</v>
      </c>
      <c r="B36" t="s">
        <v>9076</v>
      </c>
      <c r="C36" t="s">
        <v>9077</v>
      </c>
      <c r="E36" s="121" t="s">
        <v>229</v>
      </c>
      <c r="F36" t="e">
        <f t="shared" si="0"/>
        <v>#N/A</v>
      </c>
    </row>
    <row r="37" spans="1:6" ht="15" thickBot="1" x14ac:dyDescent="0.4">
      <c r="A37" t="s">
        <v>3676</v>
      </c>
      <c r="B37" t="s">
        <v>9078</v>
      </c>
      <c r="C37" t="s">
        <v>9079</v>
      </c>
      <c r="E37" s="121" t="s">
        <v>231</v>
      </c>
      <c r="F37" t="str">
        <f t="shared" si="0"/>
        <v>52,173</v>
      </c>
    </row>
    <row r="38" spans="1:6" ht="15" thickBot="1" x14ac:dyDescent="0.4">
      <c r="A38" t="s">
        <v>3686</v>
      </c>
      <c r="B38" t="s">
        <v>9080</v>
      </c>
      <c r="C38" t="s">
        <v>9081</v>
      </c>
      <c r="E38" s="87" t="s">
        <v>233</v>
      </c>
      <c r="F38" t="e">
        <f t="shared" si="0"/>
        <v>#N/A</v>
      </c>
    </row>
    <row r="39" spans="1:6" ht="15" thickBot="1" x14ac:dyDescent="0.4">
      <c r="A39" t="s">
        <v>698</v>
      </c>
      <c r="B39" t="s">
        <v>9082</v>
      </c>
      <c r="C39" t="s">
        <v>9083</v>
      </c>
      <c r="E39" s="122" t="s">
        <v>235</v>
      </c>
      <c r="F39" t="e">
        <f t="shared" si="0"/>
        <v>#N/A</v>
      </c>
    </row>
    <row r="40" spans="1:6" ht="15" thickBot="1" x14ac:dyDescent="0.4">
      <c r="A40" t="s">
        <v>736</v>
      </c>
      <c r="B40" t="s">
        <v>9084</v>
      </c>
      <c r="C40" t="s">
        <v>9085</v>
      </c>
      <c r="E40" s="123" t="s">
        <v>4078</v>
      </c>
      <c r="F40" t="e">
        <f t="shared" si="0"/>
        <v>#N/A</v>
      </c>
    </row>
    <row r="41" spans="1:6" ht="15" thickBot="1" x14ac:dyDescent="0.4">
      <c r="A41" t="s">
        <v>7057</v>
      </c>
      <c r="B41" t="s">
        <v>9086</v>
      </c>
      <c r="C41" t="s">
        <v>9087</v>
      </c>
      <c r="E41" s="89" t="s">
        <v>238</v>
      </c>
      <c r="F41" t="e">
        <f t="shared" si="0"/>
        <v>#N/A</v>
      </c>
    </row>
    <row r="42" spans="1:6" ht="15" thickBot="1" x14ac:dyDescent="0.4">
      <c r="A42" t="s">
        <v>740</v>
      </c>
      <c r="B42" t="s">
        <v>9088</v>
      </c>
      <c r="C42" t="s">
        <v>9089</v>
      </c>
      <c r="E42" s="124" t="s">
        <v>4157</v>
      </c>
      <c r="F42" t="e">
        <f t="shared" si="0"/>
        <v>#N/A</v>
      </c>
    </row>
    <row r="43" spans="1:6" ht="15" thickBot="1" x14ac:dyDescent="0.4">
      <c r="A43" t="s">
        <v>760</v>
      </c>
      <c r="B43" t="s">
        <v>9090</v>
      </c>
      <c r="C43" t="s">
        <v>9091</v>
      </c>
      <c r="E43" s="121" t="s">
        <v>240</v>
      </c>
      <c r="F43" t="e">
        <f t="shared" si="0"/>
        <v>#N/A</v>
      </c>
    </row>
    <row r="44" spans="1:6" ht="15" thickBot="1" x14ac:dyDescent="0.4">
      <c r="A44" t="s">
        <v>764</v>
      </c>
      <c r="B44" t="s">
        <v>9092</v>
      </c>
      <c r="C44" t="s">
        <v>9093</v>
      </c>
      <c r="E44" s="56" t="s">
        <v>242</v>
      </c>
      <c r="F44" t="e">
        <f t="shared" si="0"/>
        <v>#N/A</v>
      </c>
    </row>
    <row r="45" spans="1:6" ht="15" thickBot="1" x14ac:dyDescent="0.4">
      <c r="A45" t="s">
        <v>6597</v>
      </c>
      <c r="B45" t="s">
        <v>9094</v>
      </c>
      <c r="C45" t="s">
        <v>9095</v>
      </c>
      <c r="E45" s="122" t="s">
        <v>7339</v>
      </c>
      <c r="F45" t="e">
        <f t="shared" si="0"/>
        <v>#N/A</v>
      </c>
    </row>
    <row r="46" spans="1:6" ht="15" thickBot="1" x14ac:dyDescent="0.4">
      <c r="A46" t="s">
        <v>782</v>
      </c>
      <c r="B46" t="s">
        <v>9096</v>
      </c>
      <c r="C46" t="s">
        <v>9097</v>
      </c>
      <c r="E46" s="122" t="s">
        <v>4232</v>
      </c>
      <c r="F46" t="e">
        <f t="shared" si="0"/>
        <v>#N/A</v>
      </c>
    </row>
    <row r="47" spans="1:6" ht="15" thickBot="1" x14ac:dyDescent="0.4">
      <c r="A47" t="s">
        <v>800</v>
      </c>
      <c r="B47" t="s">
        <v>9098</v>
      </c>
      <c r="C47" t="s">
        <v>9099</v>
      </c>
      <c r="E47" s="90" t="s">
        <v>246</v>
      </c>
      <c r="F47" t="e">
        <f t="shared" si="0"/>
        <v>#N/A</v>
      </c>
    </row>
    <row r="48" spans="1:6" ht="15" thickBot="1" x14ac:dyDescent="0.4">
      <c r="A48" t="s">
        <v>2660</v>
      </c>
      <c r="B48" t="s">
        <v>9100</v>
      </c>
      <c r="C48" t="s">
        <v>9101</v>
      </c>
      <c r="E48" s="121" t="s">
        <v>248</v>
      </c>
      <c r="F48" t="e">
        <f t="shared" si="0"/>
        <v>#N/A</v>
      </c>
    </row>
    <row r="49" spans="1:6" ht="15" thickBot="1" x14ac:dyDescent="0.4">
      <c r="A49" t="s">
        <v>816</v>
      </c>
      <c r="B49" t="s">
        <v>9102</v>
      </c>
      <c r="C49" t="s">
        <v>9103</v>
      </c>
      <c r="E49" s="90" t="s">
        <v>250</v>
      </c>
      <c r="F49" t="e">
        <f t="shared" si="0"/>
        <v>#N/A</v>
      </c>
    </row>
    <row r="50" spans="1:6" ht="15" thickBot="1" x14ac:dyDescent="0.4">
      <c r="A50" t="s">
        <v>3854</v>
      </c>
      <c r="B50" t="s">
        <v>9104</v>
      </c>
      <c r="C50" t="s">
        <v>9105</v>
      </c>
      <c r="E50" s="87" t="s">
        <v>252</v>
      </c>
      <c r="F50" t="e">
        <f t="shared" si="0"/>
        <v>#N/A</v>
      </c>
    </row>
    <row r="51" spans="1:6" ht="15" thickBot="1" x14ac:dyDescent="0.4">
      <c r="A51" t="s">
        <v>3884</v>
      </c>
      <c r="B51" t="s">
        <v>9106</v>
      </c>
      <c r="C51" t="s">
        <v>9107</v>
      </c>
      <c r="E51" s="90" t="s">
        <v>254</v>
      </c>
      <c r="F51" t="e">
        <f t="shared" si="0"/>
        <v>#N/A</v>
      </c>
    </row>
    <row r="52" spans="1:6" ht="15" thickBot="1" x14ac:dyDescent="0.4">
      <c r="A52" t="s">
        <v>3887</v>
      </c>
      <c r="B52" t="s">
        <v>9108</v>
      </c>
      <c r="C52" t="s">
        <v>9109</v>
      </c>
      <c r="E52" s="121" t="s">
        <v>256</v>
      </c>
      <c r="F52" t="e">
        <f t="shared" si="0"/>
        <v>#N/A</v>
      </c>
    </row>
    <row r="53" spans="1:6" ht="15" thickBot="1" x14ac:dyDescent="0.4">
      <c r="A53" t="s">
        <v>2676</v>
      </c>
      <c r="B53" t="s">
        <v>9110</v>
      </c>
      <c r="C53" t="s">
        <v>9111</v>
      </c>
      <c r="E53" s="121" t="s">
        <v>258</v>
      </c>
      <c r="F53" t="e">
        <f t="shared" si="0"/>
        <v>#N/A</v>
      </c>
    </row>
    <row r="54" spans="1:6" ht="15" thickBot="1" x14ac:dyDescent="0.4">
      <c r="A54" t="s">
        <v>843</v>
      </c>
      <c r="B54" t="s">
        <v>9112</v>
      </c>
      <c r="C54" t="s">
        <v>9113</v>
      </c>
      <c r="E54" s="91" t="s">
        <v>260</v>
      </c>
      <c r="F54" t="e">
        <f t="shared" si="0"/>
        <v>#N/A</v>
      </c>
    </row>
    <row r="55" spans="1:6" x14ac:dyDescent="0.35">
      <c r="A55" t="s">
        <v>218</v>
      </c>
      <c r="B55" t="s">
        <v>9114</v>
      </c>
      <c r="C55" t="s">
        <v>9115</v>
      </c>
      <c r="E55" s="125" t="s">
        <v>7433</v>
      </c>
      <c r="F55" t="e">
        <f t="shared" si="0"/>
        <v>#N/A</v>
      </c>
    </row>
    <row r="56" spans="1:6" x14ac:dyDescent="0.35">
      <c r="A56" t="s">
        <v>852</v>
      </c>
      <c r="B56" t="s">
        <v>9116</v>
      </c>
      <c r="C56" t="s">
        <v>9117</v>
      </c>
      <c r="E56" s="126" t="s">
        <v>265</v>
      </c>
      <c r="F56" t="str">
        <f t="shared" si="0"/>
        <v>23,663</v>
      </c>
    </row>
    <row r="57" spans="1:6" x14ac:dyDescent="0.35">
      <c r="A57" t="s">
        <v>6699</v>
      </c>
      <c r="B57" t="s">
        <v>9118</v>
      </c>
      <c r="C57" t="s">
        <v>9049</v>
      </c>
      <c r="E57" s="125" t="s">
        <v>267</v>
      </c>
      <c r="F57" t="e">
        <f t="shared" si="0"/>
        <v>#N/A</v>
      </c>
    </row>
    <row r="58" spans="1:6" x14ac:dyDescent="0.35">
      <c r="A58" t="s">
        <v>872</v>
      </c>
      <c r="B58" t="s">
        <v>9119</v>
      </c>
      <c r="C58" t="s">
        <v>9120</v>
      </c>
      <c r="E58" s="125" t="s">
        <v>269</v>
      </c>
      <c r="F58" t="e">
        <f t="shared" si="0"/>
        <v>#N/A</v>
      </c>
    </row>
    <row r="59" spans="1:6" x14ac:dyDescent="0.35">
      <c r="A59" t="s">
        <v>892</v>
      </c>
      <c r="B59" t="s">
        <v>9121</v>
      </c>
      <c r="C59" t="s">
        <v>9122</v>
      </c>
      <c r="E59" s="95" t="s">
        <v>271</v>
      </c>
      <c r="F59" t="str">
        <f t="shared" si="0"/>
        <v>64,069</v>
      </c>
    </row>
    <row r="60" spans="1:6" x14ac:dyDescent="0.35">
      <c r="A60" t="s">
        <v>908</v>
      </c>
      <c r="B60" t="s">
        <v>9123</v>
      </c>
      <c r="C60" t="s">
        <v>9124</v>
      </c>
      <c r="E60" s="125" t="s">
        <v>275</v>
      </c>
      <c r="F60" t="e">
        <f t="shared" si="0"/>
        <v>#N/A</v>
      </c>
    </row>
    <row r="61" spans="1:6" x14ac:dyDescent="0.35">
      <c r="A61" t="s">
        <v>3954</v>
      </c>
      <c r="B61" t="s">
        <v>9125</v>
      </c>
      <c r="C61" t="s">
        <v>9126</v>
      </c>
      <c r="E61" s="125" t="s">
        <v>277</v>
      </c>
      <c r="F61" t="e">
        <f t="shared" si="0"/>
        <v>#N/A</v>
      </c>
    </row>
    <row r="62" spans="1:6" x14ac:dyDescent="0.35">
      <c r="A62" t="s">
        <v>3992</v>
      </c>
      <c r="B62" t="s">
        <v>9127</v>
      </c>
      <c r="C62" t="s">
        <v>9128</v>
      </c>
      <c r="E62" s="125" t="s">
        <v>1239</v>
      </c>
      <c r="F62" t="e">
        <f t="shared" si="0"/>
        <v>#N/A</v>
      </c>
    </row>
    <row r="63" spans="1:6" x14ac:dyDescent="0.35">
      <c r="A63" t="s">
        <v>929</v>
      </c>
      <c r="B63" t="s">
        <v>9129</v>
      </c>
      <c r="C63" t="s">
        <v>9130</v>
      </c>
      <c r="E63" s="125" t="s">
        <v>280</v>
      </c>
      <c r="F63" t="e">
        <f t="shared" si="0"/>
        <v>#N/A</v>
      </c>
    </row>
    <row r="64" spans="1:6" x14ac:dyDescent="0.35">
      <c r="A64" t="s">
        <v>933</v>
      </c>
      <c r="B64" t="s">
        <v>9131</v>
      </c>
      <c r="C64" t="s">
        <v>9132</v>
      </c>
      <c r="E64" s="96" t="s">
        <v>282</v>
      </c>
      <c r="F64" t="e">
        <f t="shared" si="0"/>
        <v>#N/A</v>
      </c>
    </row>
    <row r="65" spans="1:6" x14ac:dyDescent="0.35">
      <c r="A65" t="s">
        <v>937</v>
      </c>
      <c r="B65" t="s">
        <v>9133</v>
      </c>
      <c r="C65" t="s">
        <v>9134</v>
      </c>
      <c r="E65" s="125" t="s">
        <v>284</v>
      </c>
      <c r="F65" t="e">
        <f t="shared" si="0"/>
        <v>#N/A</v>
      </c>
    </row>
    <row r="66" spans="1:6" x14ac:dyDescent="0.35">
      <c r="A66" t="s">
        <v>231</v>
      </c>
      <c r="B66" t="s">
        <v>9135</v>
      </c>
      <c r="C66" t="s">
        <v>9136</v>
      </c>
      <c r="E66" s="125" t="s">
        <v>286</v>
      </c>
      <c r="F66" t="e">
        <f t="shared" si="0"/>
        <v>#N/A</v>
      </c>
    </row>
    <row r="67" spans="1:6" x14ac:dyDescent="0.35">
      <c r="A67" t="s">
        <v>952</v>
      </c>
      <c r="B67" t="s">
        <v>9137</v>
      </c>
      <c r="C67" t="s">
        <v>9138</v>
      </c>
      <c r="E67" s="126" t="s">
        <v>290</v>
      </c>
      <c r="F67" t="e">
        <f t="shared" si="0"/>
        <v>#N/A</v>
      </c>
    </row>
    <row r="68" spans="1:6" x14ac:dyDescent="0.35">
      <c r="A68" t="s">
        <v>4030</v>
      </c>
      <c r="B68" t="s">
        <v>9139</v>
      </c>
      <c r="C68" t="s">
        <v>9140</v>
      </c>
      <c r="E68" s="95" t="s">
        <v>292</v>
      </c>
      <c r="F68" t="e">
        <f t="shared" si="0"/>
        <v>#N/A</v>
      </c>
    </row>
    <row r="69" spans="1:6" x14ac:dyDescent="0.35">
      <c r="A69" t="s">
        <v>4046</v>
      </c>
      <c r="B69" t="s">
        <v>9141</v>
      </c>
      <c r="C69" t="s">
        <v>9142</v>
      </c>
      <c r="E69" s="95" t="s">
        <v>296</v>
      </c>
      <c r="F69" t="e">
        <f t="shared" ref="F69:F132" si="1">VLOOKUP(E69,$A71:$C277,3,FALSE)</f>
        <v>#N/A</v>
      </c>
    </row>
    <row r="70" spans="1:6" x14ac:dyDescent="0.35">
      <c r="A70" t="s">
        <v>4067</v>
      </c>
      <c r="B70" t="s">
        <v>9143</v>
      </c>
      <c r="C70" t="s">
        <v>9144</v>
      </c>
      <c r="E70" s="125" t="s">
        <v>300</v>
      </c>
      <c r="F70" t="e">
        <f t="shared" si="1"/>
        <v>#N/A</v>
      </c>
    </row>
    <row r="71" spans="1:6" x14ac:dyDescent="0.35">
      <c r="A71" t="s">
        <v>984</v>
      </c>
      <c r="B71" t="s">
        <v>9145</v>
      </c>
      <c r="C71" t="s">
        <v>9146</v>
      </c>
      <c r="E71" s="96" t="s">
        <v>304</v>
      </c>
      <c r="F71" t="e">
        <f t="shared" si="1"/>
        <v>#N/A</v>
      </c>
    </row>
    <row r="72" spans="1:6" x14ac:dyDescent="0.35">
      <c r="A72" t="s">
        <v>992</v>
      </c>
      <c r="B72" t="s">
        <v>9147</v>
      </c>
      <c r="C72" t="s">
        <v>9148</v>
      </c>
      <c r="E72" s="100" t="s">
        <v>306</v>
      </c>
      <c r="F72" t="e">
        <f t="shared" si="1"/>
        <v>#N/A</v>
      </c>
    </row>
    <row r="73" spans="1:6" x14ac:dyDescent="0.35">
      <c r="A73" t="s">
        <v>996</v>
      </c>
      <c r="B73" t="s">
        <v>9149</v>
      </c>
      <c r="C73" t="s">
        <v>9150</v>
      </c>
      <c r="E73" s="95" t="s">
        <v>9445</v>
      </c>
      <c r="F73" t="e">
        <f t="shared" si="1"/>
        <v>#N/A</v>
      </c>
    </row>
    <row r="74" spans="1:6" x14ac:dyDescent="0.35">
      <c r="A74" t="s">
        <v>4184</v>
      </c>
      <c r="B74" t="s">
        <v>9151</v>
      </c>
      <c r="C74" t="s">
        <v>9152</v>
      </c>
      <c r="E74" s="125" t="s">
        <v>309</v>
      </c>
      <c r="F74" t="e">
        <f t="shared" si="1"/>
        <v>#N/A</v>
      </c>
    </row>
    <row r="75" spans="1:6" x14ac:dyDescent="0.35">
      <c r="A75" t="s">
        <v>1048</v>
      </c>
      <c r="B75" t="s">
        <v>9153</v>
      </c>
      <c r="C75" t="s">
        <v>9154</v>
      </c>
      <c r="E75" s="95" t="s">
        <v>7900</v>
      </c>
      <c r="F75" t="e">
        <f t="shared" si="1"/>
        <v>#N/A</v>
      </c>
    </row>
    <row r="76" spans="1:6" x14ac:dyDescent="0.35">
      <c r="A76" t="s">
        <v>1085</v>
      </c>
      <c r="B76" t="s">
        <v>9155</v>
      </c>
      <c r="C76" t="s">
        <v>9156</v>
      </c>
      <c r="E76" s="126" t="s">
        <v>312</v>
      </c>
      <c r="F76" t="e">
        <f t="shared" si="1"/>
        <v>#N/A</v>
      </c>
    </row>
    <row r="77" spans="1:6" x14ac:dyDescent="0.35">
      <c r="A77" t="s">
        <v>1089</v>
      </c>
      <c r="B77" t="s">
        <v>9157</v>
      </c>
      <c r="C77" t="s">
        <v>9158</v>
      </c>
      <c r="E77" s="100" t="s">
        <v>314</v>
      </c>
      <c r="F77" t="e">
        <f t="shared" si="1"/>
        <v>#N/A</v>
      </c>
    </row>
    <row r="78" spans="1:6" x14ac:dyDescent="0.35">
      <c r="A78" t="s">
        <v>1093</v>
      </c>
      <c r="B78" t="s">
        <v>9159</v>
      </c>
      <c r="C78" t="s">
        <v>9160</v>
      </c>
      <c r="E78" s="95" t="s">
        <v>318</v>
      </c>
      <c r="F78" t="str">
        <f t="shared" si="1"/>
        <v>22,471</v>
      </c>
    </row>
    <row r="79" spans="1:6" x14ac:dyDescent="0.35">
      <c r="A79" t="s">
        <v>1097</v>
      </c>
      <c r="B79" t="s">
        <v>9161</v>
      </c>
      <c r="C79" t="s">
        <v>9162</v>
      </c>
      <c r="E79" s="95" t="s">
        <v>1630</v>
      </c>
      <c r="F79" t="str">
        <f t="shared" si="1"/>
        <v>47,035</v>
      </c>
    </row>
    <row r="80" spans="1:6" x14ac:dyDescent="0.35">
      <c r="A80" t="s">
        <v>1113</v>
      </c>
      <c r="B80" t="s">
        <v>9163</v>
      </c>
      <c r="C80" t="s">
        <v>9164</v>
      </c>
      <c r="E80" s="114" t="s">
        <v>321</v>
      </c>
      <c r="F80" t="e">
        <f t="shared" si="1"/>
        <v>#N/A</v>
      </c>
    </row>
    <row r="81" spans="1:6" x14ac:dyDescent="0.35">
      <c r="A81" t="s">
        <v>265</v>
      </c>
      <c r="B81" t="s">
        <v>9165</v>
      </c>
      <c r="C81" t="s">
        <v>9166</v>
      </c>
      <c r="E81" s="118" t="s">
        <v>327</v>
      </c>
      <c r="F81" t="e">
        <f t="shared" si="1"/>
        <v>#N/A</v>
      </c>
    </row>
    <row r="82" spans="1:6" x14ac:dyDescent="0.35">
      <c r="A82" t="s">
        <v>1140</v>
      </c>
      <c r="B82" t="s">
        <v>9167</v>
      </c>
      <c r="C82" t="s">
        <v>9168</v>
      </c>
      <c r="E82" s="79" t="s">
        <v>329</v>
      </c>
      <c r="F82" t="e">
        <f t="shared" si="1"/>
        <v>#N/A</v>
      </c>
    </row>
    <row r="83" spans="1:6" ht="26" x14ac:dyDescent="0.35">
      <c r="A83" t="s">
        <v>1164</v>
      </c>
      <c r="B83" t="s">
        <v>9169</v>
      </c>
      <c r="C83" t="s">
        <v>9170</v>
      </c>
      <c r="E83" s="118" t="s">
        <v>333</v>
      </c>
      <c r="F83" t="e">
        <f t="shared" si="1"/>
        <v>#N/A</v>
      </c>
    </row>
    <row r="84" spans="1:6" x14ac:dyDescent="0.35">
      <c r="A84" t="s">
        <v>7508</v>
      </c>
      <c r="B84" t="s">
        <v>9171</v>
      </c>
      <c r="C84" t="s">
        <v>9172</v>
      </c>
      <c r="E84" s="118" t="s">
        <v>337</v>
      </c>
      <c r="F84" t="e">
        <f t="shared" si="1"/>
        <v>#N/A</v>
      </c>
    </row>
    <row r="85" spans="1:6" x14ac:dyDescent="0.35">
      <c r="A85" t="s">
        <v>1172</v>
      </c>
      <c r="B85" t="s">
        <v>9173</v>
      </c>
      <c r="C85" t="s">
        <v>9174</v>
      </c>
      <c r="E85" s="79" t="s">
        <v>339</v>
      </c>
      <c r="F85" t="e">
        <f t="shared" si="1"/>
        <v>#N/A</v>
      </c>
    </row>
    <row r="86" spans="1:6" ht="15" thickBot="1" x14ac:dyDescent="0.4">
      <c r="A86" t="s">
        <v>1176</v>
      </c>
      <c r="B86" t="s">
        <v>9175</v>
      </c>
      <c r="C86" t="s">
        <v>9176</v>
      </c>
      <c r="E86" s="127" t="s">
        <v>341</v>
      </c>
      <c r="F86" t="e">
        <f t="shared" si="1"/>
        <v>#N/A</v>
      </c>
    </row>
    <row r="87" spans="1:6" ht="15" thickBot="1" x14ac:dyDescent="0.4">
      <c r="A87" t="s">
        <v>271</v>
      </c>
      <c r="B87" t="s">
        <v>9177</v>
      </c>
      <c r="C87" t="s">
        <v>9178</v>
      </c>
      <c r="E87" s="128" t="s">
        <v>8227</v>
      </c>
      <c r="F87" t="e">
        <f t="shared" si="1"/>
        <v>#N/A</v>
      </c>
    </row>
    <row r="88" spans="1:6" ht="15" thickBot="1" x14ac:dyDescent="0.4">
      <c r="A88" t="s">
        <v>7531</v>
      </c>
      <c r="B88" t="s">
        <v>9179</v>
      </c>
      <c r="C88" t="s">
        <v>9180</v>
      </c>
      <c r="E88" s="105" t="s">
        <v>344</v>
      </c>
      <c r="F88" t="e">
        <f t="shared" si="1"/>
        <v>#N/A</v>
      </c>
    </row>
    <row r="89" spans="1:6" ht="15" thickBot="1" x14ac:dyDescent="0.4">
      <c r="A89" t="s">
        <v>1191</v>
      </c>
      <c r="B89" t="s">
        <v>9181</v>
      </c>
      <c r="C89" t="s">
        <v>9182</v>
      </c>
      <c r="E89" s="128" t="s">
        <v>1812</v>
      </c>
      <c r="F89" t="e">
        <f t="shared" si="1"/>
        <v>#N/A</v>
      </c>
    </row>
    <row r="90" spans="1:6" ht="15" thickBot="1" x14ac:dyDescent="0.4">
      <c r="A90" t="s">
        <v>4490</v>
      </c>
      <c r="B90" t="s">
        <v>9183</v>
      </c>
      <c r="C90" t="s">
        <v>9184</v>
      </c>
      <c r="E90" s="106" t="s">
        <v>353</v>
      </c>
      <c r="F90" t="e">
        <f t="shared" si="1"/>
        <v>#N/A</v>
      </c>
    </row>
    <row r="91" spans="1:6" ht="15" thickBot="1" x14ac:dyDescent="0.4">
      <c r="A91" t="s">
        <v>1228</v>
      </c>
      <c r="B91" t="s">
        <v>9185</v>
      </c>
      <c r="C91" t="s">
        <v>9186</v>
      </c>
      <c r="E91" s="128" t="s">
        <v>8272</v>
      </c>
      <c r="F91" t="e">
        <f t="shared" si="1"/>
        <v>#N/A</v>
      </c>
    </row>
    <row r="92" spans="1:6" ht="15" thickBot="1" x14ac:dyDescent="0.4">
      <c r="A92" t="s">
        <v>4528</v>
      </c>
      <c r="B92" t="s">
        <v>9187</v>
      </c>
      <c r="C92" t="s">
        <v>9188</v>
      </c>
      <c r="E92" s="106" t="s">
        <v>356</v>
      </c>
      <c r="F92" t="e">
        <f t="shared" si="1"/>
        <v>#N/A</v>
      </c>
    </row>
    <row r="93" spans="1:6" ht="15" thickBot="1" x14ac:dyDescent="0.4">
      <c r="A93" t="s">
        <v>4528</v>
      </c>
      <c r="B93" t="s">
        <v>9189</v>
      </c>
      <c r="C93" t="s">
        <v>9190</v>
      </c>
      <c r="E93" s="128" t="s">
        <v>358</v>
      </c>
      <c r="F93" t="e">
        <f t="shared" si="1"/>
        <v>#N/A</v>
      </c>
    </row>
    <row r="94" spans="1:6" ht="15" thickBot="1" x14ac:dyDescent="0.4">
      <c r="A94" t="s">
        <v>7610</v>
      </c>
      <c r="B94" t="s">
        <v>9191</v>
      </c>
      <c r="C94" t="s">
        <v>9192</v>
      </c>
      <c r="E94" s="106" t="s">
        <v>360</v>
      </c>
      <c r="F94" t="e">
        <f t="shared" si="1"/>
        <v>#N/A</v>
      </c>
    </row>
    <row r="95" spans="1:6" ht="15" thickBot="1" x14ac:dyDescent="0.4">
      <c r="A95" t="s">
        <v>1255</v>
      </c>
      <c r="B95" t="s">
        <v>9193</v>
      </c>
      <c r="C95" t="s">
        <v>9194</v>
      </c>
      <c r="E95" s="129" t="s">
        <v>362</v>
      </c>
      <c r="F95" t="e">
        <f t="shared" si="1"/>
        <v>#N/A</v>
      </c>
    </row>
    <row r="96" spans="1:6" ht="15" thickBot="1" x14ac:dyDescent="0.4">
      <c r="A96" t="s">
        <v>1267</v>
      </c>
      <c r="B96" t="s">
        <v>9195</v>
      </c>
      <c r="C96" t="s">
        <v>9196</v>
      </c>
      <c r="E96" s="129" t="s">
        <v>364</v>
      </c>
      <c r="F96" t="e">
        <f t="shared" si="1"/>
        <v>#N/A</v>
      </c>
    </row>
    <row r="97" spans="1:6" ht="15" thickBot="1" x14ac:dyDescent="0.4">
      <c r="A97" t="s">
        <v>1275</v>
      </c>
      <c r="B97" t="s">
        <v>9197</v>
      </c>
      <c r="C97" t="s">
        <v>9198</v>
      </c>
      <c r="E97" s="110" t="s">
        <v>366</v>
      </c>
      <c r="F97" t="e">
        <f t="shared" si="1"/>
        <v>#N/A</v>
      </c>
    </row>
    <row r="98" spans="1:6" ht="15" thickBot="1" x14ac:dyDescent="0.4">
      <c r="A98" t="s">
        <v>1288</v>
      </c>
      <c r="B98" t="s">
        <v>9199</v>
      </c>
      <c r="C98" t="s">
        <v>9200</v>
      </c>
      <c r="E98" s="129" t="s">
        <v>368</v>
      </c>
      <c r="F98" t="e">
        <f t="shared" si="1"/>
        <v>#N/A</v>
      </c>
    </row>
    <row r="99" spans="1:6" ht="15" thickBot="1" x14ac:dyDescent="0.4">
      <c r="A99" t="s">
        <v>1292</v>
      </c>
      <c r="B99" t="s">
        <v>9201</v>
      </c>
      <c r="C99" t="s">
        <v>9202</v>
      </c>
      <c r="E99" s="128" t="s">
        <v>370</v>
      </c>
      <c r="F99" t="str">
        <f t="shared" si="1"/>
        <v>3,970</v>
      </c>
    </row>
    <row r="100" spans="1:6" ht="15" thickBot="1" x14ac:dyDescent="0.4">
      <c r="A100" t="s">
        <v>1296</v>
      </c>
      <c r="B100" t="s">
        <v>9203</v>
      </c>
      <c r="C100" t="s">
        <v>9204</v>
      </c>
      <c r="E100" s="106" t="s">
        <v>1901</v>
      </c>
      <c r="F100" t="str">
        <f t="shared" si="1"/>
        <v>8,491</v>
      </c>
    </row>
    <row r="101" spans="1:6" ht="15" thickBot="1" x14ac:dyDescent="0.4">
      <c r="A101" t="s">
        <v>4632</v>
      </c>
      <c r="B101" t="s">
        <v>9205</v>
      </c>
      <c r="C101" t="s">
        <v>9206</v>
      </c>
      <c r="E101" s="129" t="s">
        <v>373</v>
      </c>
      <c r="F101" t="e">
        <f t="shared" si="1"/>
        <v>#N/A</v>
      </c>
    </row>
    <row r="102" spans="1:6" ht="15" thickBot="1" x14ac:dyDescent="0.4">
      <c r="A102" t="s">
        <v>4652</v>
      </c>
      <c r="B102" t="s">
        <v>9207</v>
      </c>
      <c r="C102" t="s">
        <v>9208</v>
      </c>
      <c r="E102" s="128" t="s">
        <v>5707</v>
      </c>
      <c r="F102" t="e">
        <f t="shared" si="1"/>
        <v>#N/A</v>
      </c>
    </row>
    <row r="103" spans="1:6" ht="15" thickBot="1" x14ac:dyDescent="0.4">
      <c r="A103" t="s">
        <v>1337</v>
      </c>
      <c r="B103" t="s">
        <v>9209</v>
      </c>
      <c r="C103" t="s">
        <v>9210</v>
      </c>
      <c r="E103" s="128" t="s">
        <v>382</v>
      </c>
      <c r="F103" t="e">
        <f t="shared" si="1"/>
        <v>#N/A</v>
      </c>
    </row>
    <row r="104" spans="1:6" ht="15" thickBot="1" x14ac:dyDescent="0.4">
      <c r="A104" t="s">
        <v>1353</v>
      </c>
      <c r="B104" t="s">
        <v>9211</v>
      </c>
      <c r="C104" t="s">
        <v>9212</v>
      </c>
      <c r="E104" s="106" t="s">
        <v>386</v>
      </c>
      <c r="F104" t="e">
        <f t="shared" si="1"/>
        <v>#N/A</v>
      </c>
    </row>
    <row r="105" spans="1:6" ht="15" thickBot="1" x14ac:dyDescent="0.4">
      <c r="A105" t="s">
        <v>1357</v>
      </c>
      <c r="B105" t="s">
        <v>9213</v>
      </c>
      <c r="C105" t="s">
        <v>3639</v>
      </c>
      <c r="E105" s="110" t="s">
        <v>388</v>
      </c>
      <c r="F105" t="e">
        <f t="shared" si="1"/>
        <v>#N/A</v>
      </c>
    </row>
    <row r="106" spans="1:6" ht="15" thickBot="1" x14ac:dyDescent="0.4">
      <c r="A106" t="s">
        <v>4726</v>
      </c>
      <c r="B106" t="s">
        <v>9214</v>
      </c>
      <c r="C106" t="s">
        <v>9215</v>
      </c>
      <c r="E106" s="128" t="s">
        <v>390</v>
      </c>
      <c r="F106" t="e">
        <f t="shared" si="1"/>
        <v>#N/A</v>
      </c>
    </row>
    <row r="107" spans="1:6" ht="15" thickBot="1" x14ac:dyDescent="0.4">
      <c r="A107" t="s">
        <v>1369</v>
      </c>
      <c r="B107" t="s">
        <v>9216</v>
      </c>
      <c r="C107" t="s">
        <v>9217</v>
      </c>
      <c r="E107" s="129" t="s">
        <v>392</v>
      </c>
      <c r="F107" t="e">
        <f t="shared" si="1"/>
        <v>#N/A</v>
      </c>
    </row>
    <row r="108" spans="1:6" ht="15" thickBot="1" x14ac:dyDescent="0.4">
      <c r="A108" t="s">
        <v>1373</v>
      </c>
      <c r="B108" t="s">
        <v>9218</v>
      </c>
      <c r="C108" t="s">
        <v>9219</v>
      </c>
      <c r="E108" s="106" t="s">
        <v>2151</v>
      </c>
      <c r="F108" t="e">
        <f t="shared" si="1"/>
        <v>#N/A</v>
      </c>
    </row>
    <row r="109" spans="1:6" ht="15" thickBot="1" x14ac:dyDescent="0.4">
      <c r="A109" t="s">
        <v>1381</v>
      </c>
      <c r="B109" t="s">
        <v>9220</v>
      </c>
      <c r="C109" t="s">
        <v>9221</v>
      </c>
      <c r="E109" s="110" t="s">
        <v>395</v>
      </c>
      <c r="F109" t="e">
        <f t="shared" si="1"/>
        <v>#N/A</v>
      </c>
    </row>
    <row r="110" spans="1:6" ht="15" thickBot="1" x14ac:dyDescent="0.4">
      <c r="A110" t="s">
        <v>1401</v>
      </c>
      <c r="B110" t="s">
        <v>9222</v>
      </c>
      <c r="C110" t="s">
        <v>9223</v>
      </c>
      <c r="E110" s="128" t="s">
        <v>397</v>
      </c>
      <c r="F110" t="e">
        <f t="shared" si="1"/>
        <v>#N/A</v>
      </c>
    </row>
    <row r="111" spans="1:6" ht="15" thickBot="1" x14ac:dyDescent="0.4">
      <c r="A111" t="s">
        <v>7747</v>
      </c>
      <c r="B111" t="s">
        <v>9224</v>
      </c>
      <c r="C111" t="s">
        <v>8139</v>
      </c>
      <c r="E111" s="123" t="s">
        <v>6108</v>
      </c>
      <c r="F111" t="e">
        <f t="shared" si="1"/>
        <v>#N/A</v>
      </c>
    </row>
    <row r="112" spans="1:6" ht="15" thickBot="1" x14ac:dyDescent="0.4">
      <c r="A112" t="s">
        <v>1409</v>
      </c>
      <c r="B112" t="s">
        <v>9225</v>
      </c>
      <c r="C112" t="s">
        <v>9226</v>
      </c>
      <c r="E112" s="110" t="s">
        <v>402</v>
      </c>
      <c r="F112" t="e">
        <f t="shared" si="1"/>
        <v>#N/A</v>
      </c>
    </row>
    <row r="113" spans="1:6" ht="15" thickBot="1" x14ac:dyDescent="0.4">
      <c r="A113" t="s">
        <v>1424</v>
      </c>
      <c r="B113" t="s">
        <v>9227</v>
      </c>
      <c r="C113" t="s">
        <v>9228</v>
      </c>
      <c r="E113" s="106" t="s">
        <v>404</v>
      </c>
      <c r="F113" t="e">
        <f t="shared" si="1"/>
        <v>#N/A</v>
      </c>
    </row>
    <row r="114" spans="1:6" ht="15" thickBot="1" x14ac:dyDescent="0.4">
      <c r="A114" t="s">
        <v>7815</v>
      </c>
      <c r="B114" t="s">
        <v>9229</v>
      </c>
      <c r="C114" t="s">
        <v>9230</v>
      </c>
      <c r="E114" s="128" t="s">
        <v>406</v>
      </c>
      <c r="F114" t="e">
        <f t="shared" si="1"/>
        <v>#N/A</v>
      </c>
    </row>
    <row r="115" spans="1:6" ht="15" thickBot="1" x14ac:dyDescent="0.4">
      <c r="A115" t="s">
        <v>2921</v>
      </c>
      <c r="B115" t="s">
        <v>9231</v>
      </c>
      <c r="C115" t="s">
        <v>9232</v>
      </c>
      <c r="E115" s="128" t="s">
        <v>2198</v>
      </c>
      <c r="F115" t="e">
        <f t="shared" si="1"/>
        <v>#N/A</v>
      </c>
    </row>
    <row r="116" spans="1:6" ht="15" thickBot="1" x14ac:dyDescent="0.4">
      <c r="A116" t="s">
        <v>4962</v>
      </c>
      <c r="B116" t="s">
        <v>9233</v>
      </c>
      <c r="C116" t="s">
        <v>9234</v>
      </c>
      <c r="E116" s="129" t="s">
        <v>409</v>
      </c>
      <c r="F116" t="e">
        <f t="shared" si="1"/>
        <v>#N/A</v>
      </c>
    </row>
    <row r="117" spans="1:6" ht="15" thickBot="1" x14ac:dyDescent="0.4">
      <c r="A117" t="s">
        <v>1469</v>
      </c>
      <c r="B117" t="s">
        <v>9235</v>
      </c>
      <c r="C117" t="s">
        <v>9236</v>
      </c>
      <c r="E117" s="128" t="s">
        <v>411</v>
      </c>
      <c r="F117" t="e">
        <f t="shared" si="1"/>
        <v>#N/A</v>
      </c>
    </row>
    <row r="118" spans="1:6" ht="15" thickBot="1" x14ac:dyDescent="0.4">
      <c r="A118" t="s">
        <v>1473</v>
      </c>
      <c r="B118" t="s">
        <v>9237</v>
      </c>
      <c r="C118" t="s">
        <v>9238</v>
      </c>
      <c r="E118" s="129" t="s">
        <v>415</v>
      </c>
      <c r="F118" t="e">
        <f t="shared" si="1"/>
        <v>#N/A</v>
      </c>
    </row>
    <row r="119" spans="1:6" ht="15" thickBot="1" x14ac:dyDescent="0.4">
      <c r="A119" t="s">
        <v>4996</v>
      </c>
      <c r="B119" t="s">
        <v>9239</v>
      </c>
      <c r="C119" t="s">
        <v>9240</v>
      </c>
      <c r="E119" s="128" t="s">
        <v>417</v>
      </c>
      <c r="F119" t="e">
        <f t="shared" si="1"/>
        <v>#N/A</v>
      </c>
    </row>
    <row r="120" spans="1:6" ht="15" thickBot="1" x14ac:dyDescent="0.4">
      <c r="A120" t="s">
        <v>1481</v>
      </c>
      <c r="B120" t="s">
        <v>9241</v>
      </c>
      <c r="C120" t="s">
        <v>9242</v>
      </c>
      <c r="E120" s="128" t="s">
        <v>419</v>
      </c>
      <c r="F120" t="e">
        <f t="shared" si="1"/>
        <v>#N/A</v>
      </c>
    </row>
    <row r="121" spans="1:6" ht="15" thickBot="1" x14ac:dyDescent="0.4">
      <c r="A121" t="s">
        <v>1489</v>
      </c>
      <c r="B121" t="s">
        <v>9243</v>
      </c>
      <c r="C121" t="s">
        <v>9244</v>
      </c>
      <c r="E121" s="129" t="s">
        <v>421</v>
      </c>
      <c r="F121" t="e">
        <f t="shared" si="1"/>
        <v>#N/A</v>
      </c>
    </row>
    <row r="122" spans="1:6" ht="15" thickBot="1" x14ac:dyDescent="0.4">
      <c r="A122" t="s">
        <v>7911</v>
      </c>
      <c r="B122" t="s">
        <v>9245</v>
      </c>
      <c r="C122" t="s">
        <v>9246</v>
      </c>
      <c r="E122" s="129" t="s">
        <v>423</v>
      </c>
      <c r="F122" t="str">
        <f t="shared" si="1"/>
        <v>42,981</v>
      </c>
    </row>
    <row r="123" spans="1:6" ht="15" thickBot="1" x14ac:dyDescent="0.4">
      <c r="A123" t="s">
        <v>1501</v>
      </c>
      <c r="B123" t="s">
        <v>9247</v>
      </c>
      <c r="C123" t="s">
        <v>9248</v>
      </c>
      <c r="E123" s="105" t="s">
        <v>425</v>
      </c>
      <c r="F123" t="e">
        <f t="shared" si="1"/>
        <v>#N/A</v>
      </c>
    </row>
    <row r="124" spans="1:6" ht="15" thickBot="1" x14ac:dyDescent="0.4">
      <c r="A124" t="s">
        <v>1521</v>
      </c>
      <c r="B124" t="s">
        <v>9249</v>
      </c>
      <c r="C124" t="s">
        <v>9250</v>
      </c>
      <c r="E124" s="128" t="s">
        <v>427</v>
      </c>
      <c r="F124" t="e">
        <f t="shared" si="1"/>
        <v>#N/A</v>
      </c>
    </row>
    <row r="125" spans="1:6" ht="15" thickBot="1" x14ac:dyDescent="0.4">
      <c r="A125" t="s">
        <v>7987</v>
      </c>
      <c r="B125" t="s">
        <v>9251</v>
      </c>
      <c r="C125" t="s">
        <v>9252</v>
      </c>
      <c r="E125" s="110" t="s">
        <v>6434</v>
      </c>
      <c r="F125" t="e">
        <f t="shared" si="1"/>
        <v>#N/A</v>
      </c>
    </row>
    <row r="126" spans="1:6" ht="15" thickBot="1" x14ac:dyDescent="0.4">
      <c r="A126" t="s">
        <v>1559</v>
      </c>
      <c r="B126" t="s">
        <v>9253</v>
      </c>
      <c r="C126" t="s">
        <v>9254</v>
      </c>
      <c r="E126" s="106" t="s">
        <v>430</v>
      </c>
      <c r="F126" t="e">
        <f t="shared" si="1"/>
        <v>#N/A</v>
      </c>
    </row>
    <row r="127" spans="1:6" ht="15" thickBot="1" x14ac:dyDescent="0.4">
      <c r="A127" t="s">
        <v>1575</v>
      </c>
      <c r="B127" t="s">
        <v>9255</v>
      </c>
      <c r="C127" t="s">
        <v>9256</v>
      </c>
      <c r="E127" s="128" t="s">
        <v>432</v>
      </c>
      <c r="F127" t="e">
        <f t="shared" si="1"/>
        <v>#N/A</v>
      </c>
    </row>
    <row r="128" spans="1:6" ht="15" thickBot="1" x14ac:dyDescent="0.4">
      <c r="A128" t="s">
        <v>5155</v>
      </c>
      <c r="B128" t="s">
        <v>9257</v>
      </c>
      <c r="C128" t="s">
        <v>9258</v>
      </c>
      <c r="E128" s="105" t="s">
        <v>434</v>
      </c>
      <c r="F128" t="e">
        <f t="shared" si="1"/>
        <v>#N/A</v>
      </c>
    </row>
    <row r="129" spans="1:6" ht="15" thickBot="1" x14ac:dyDescent="0.4">
      <c r="A129" t="s">
        <v>1599</v>
      </c>
      <c r="B129" t="s">
        <v>9259</v>
      </c>
      <c r="C129" t="s">
        <v>9260</v>
      </c>
      <c r="E129" s="128" t="s">
        <v>436</v>
      </c>
      <c r="F129" t="e">
        <f t="shared" si="1"/>
        <v>#N/A</v>
      </c>
    </row>
    <row r="130" spans="1:6" ht="15" thickBot="1" x14ac:dyDescent="0.4">
      <c r="A130" t="s">
        <v>318</v>
      </c>
      <c r="B130" t="s">
        <v>9261</v>
      </c>
      <c r="C130" t="s">
        <v>9262</v>
      </c>
      <c r="E130" s="128" t="s">
        <v>438</v>
      </c>
      <c r="F130" t="e">
        <f t="shared" si="1"/>
        <v>#N/A</v>
      </c>
    </row>
    <row r="131" spans="1:6" ht="15" thickBot="1" x14ac:dyDescent="0.4">
      <c r="A131" t="s">
        <v>1630</v>
      </c>
      <c r="B131" t="s">
        <v>9263</v>
      </c>
      <c r="C131" t="s">
        <v>9264</v>
      </c>
      <c r="E131" s="128" t="s">
        <v>440</v>
      </c>
      <c r="F131" t="e">
        <f t="shared" si="1"/>
        <v>#N/A</v>
      </c>
    </row>
    <row r="132" spans="1:6" x14ac:dyDescent="0.35">
      <c r="A132" t="s">
        <v>1638</v>
      </c>
      <c r="B132" t="s">
        <v>9265</v>
      </c>
      <c r="C132" t="s">
        <v>9266</v>
      </c>
      <c r="E132" s="130" t="s">
        <v>442</v>
      </c>
      <c r="F132" t="str">
        <f t="shared" si="1"/>
        <v>6,936</v>
      </c>
    </row>
    <row r="133" spans="1:6" x14ac:dyDescent="0.35">
      <c r="A133" t="s">
        <v>2996</v>
      </c>
      <c r="B133" t="s">
        <v>9267</v>
      </c>
      <c r="C133" t="s">
        <v>9268</v>
      </c>
    </row>
    <row r="134" spans="1:6" x14ac:dyDescent="0.35">
      <c r="A134" t="s">
        <v>1654</v>
      </c>
      <c r="B134" t="s">
        <v>9269</v>
      </c>
      <c r="C134" t="s">
        <v>9270</v>
      </c>
    </row>
    <row r="135" spans="1:6" x14ac:dyDescent="0.35">
      <c r="A135" t="s">
        <v>1666</v>
      </c>
      <c r="B135" t="s">
        <v>9271</v>
      </c>
      <c r="C135" t="s">
        <v>9272</v>
      </c>
    </row>
    <row r="136" spans="1:6" x14ac:dyDescent="0.35">
      <c r="A136" t="s">
        <v>5266</v>
      </c>
      <c r="B136" t="s">
        <v>9273</v>
      </c>
      <c r="C136" t="s">
        <v>9274</v>
      </c>
    </row>
    <row r="137" spans="1:6" x14ac:dyDescent="0.35">
      <c r="A137" t="s">
        <v>1690</v>
      </c>
      <c r="B137" t="s">
        <v>9275</v>
      </c>
      <c r="C137" t="s">
        <v>9276</v>
      </c>
    </row>
    <row r="138" spans="1:6" x14ac:dyDescent="0.35">
      <c r="A138" t="s">
        <v>1694</v>
      </c>
      <c r="B138" t="s">
        <v>9277</v>
      </c>
      <c r="C138" t="s">
        <v>9278</v>
      </c>
    </row>
    <row r="139" spans="1:6" x14ac:dyDescent="0.35">
      <c r="A139" t="s">
        <v>1706</v>
      </c>
      <c r="B139" t="s">
        <v>9279</v>
      </c>
      <c r="C139" t="s">
        <v>9280</v>
      </c>
    </row>
    <row r="140" spans="1:6" x14ac:dyDescent="0.35">
      <c r="A140" t="s">
        <v>5307</v>
      </c>
      <c r="B140" t="s">
        <v>9281</v>
      </c>
      <c r="C140" t="s">
        <v>9282</v>
      </c>
    </row>
    <row r="141" spans="1:6" x14ac:dyDescent="0.35">
      <c r="A141" t="s">
        <v>5321</v>
      </c>
      <c r="B141" t="s">
        <v>9283</v>
      </c>
      <c r="C141" t="s">
        <v>9284</v>
      </c>
    </row>
    <row r="142" spans="1:6" x14ac:dyDescent="0.35">
      <c r="A142" t="s">
        <v>1718</v>
      </c>
      <c r="B142" t="s">
        <v>9285</v>
      </c>
      <c r="C142" t="s">
        <v>9286</v>
      </c>
    </row>
    <row r="143" spans="1:6" x14ac:dyDescent="0.35">
      <c r="A143" t="s">
        <v>5327</v>
      </c>
      <c r="B143" t="s">
        <v>9287</v>
      </c>
      <c r="C143" t="s">
        <v>9288</v>
      </c>
    </row>
    <row r="144" spans="1:6" x14ac:dyDescent="0.35">
      <c r="A144" t="s">
        <v>5345</v>
      </c>
      <c r="B144" t="s">
        <v>9289</v>
      </c>
      <c r="C144" t="s">
        <v>9290</v>
      </c>
    </row>
    <row r="145" spans="1:3" x14ac:dyDescent="0.35">
      <c r="A145" t="s">
        <v>1743</v>
      </c>
      <c r="B145" t="s">
        <v>9291</v>
      </c>
      <c r="C145" t="s">
        <v>9292</v>
      </c>
    </row>
    <row r="146" spans="1:3" x14ac:dyDescent="0.35">
      <c r="A146" t="s">
        <v>5382</v>
      </c>
      <c r="B146" t="s">
        <v>9293</v>
      </c>
      <c r="C146" t="s">
        <v>9294</v>
      </c>
    </row>
    <row r="147" spans="1:3" x14ac:dyDescent="0.35">
      <c r="A147" t="s">
        <v>5417</v>
      </c>
      <c r="B147" t="s">
        <v>9295</v>
      </c>
      <c r="C147" t="s">
        <v>9296</v>
      </c>
    </row>
    <row r="148" spans="1:3" x14ac:dyDescent="0.35">
      <c r="A148" t="s">
        <v>5431</v>
      </c>
      <c r="B148" t="s">
        <v>9297</v>
      </c>
      <c r="C148" t="s">
        <v>9298</v>
      </c>
    </row>
    <row r="149" spans="1:3" x14ac:dyDescent="0.35">
      <c r="A149" t="s">
        <v>8196</v>
      </c>
      <c r="B149" t="s">
        <v>9299</v>
      </c>
      <c r="C149" t="s">
        <v>9300</v>
      </c>
    </row>
    <row r="150" spans="1:3" x14ac:dyDescent="0.35">
      <c r="A150" t="s">
        <v>1781</v>
      </c>
      <c r="B150" t="s">
        <v>9301</v>
      </c>
      <c r="C150" t="s">
        <v>9302</v>
      </c>
    </row>
    <row r="151" spans="1:3" x14ac:dyDescent="0.35">
      <c r="A151" t="s">
        <v>3041</v>
      </c>
      <c r="B151" t="s">
        <v>9303</v>
      </c>
      <c r="C151" t="s">
        <v>9304</v>
      </c>
    </row>
    <row r="152" spans="1:3" x14ac:dyDescent="0.35">
      <c r="A152" t="s">
        <v>1789</v>
      </c>
      <c r="B152" t="s">
        <v>9305</v>
      </c>
      <c r="C152" t="s">
        <v>9306</v>
      </c>
    </row>
    <row r="153" spans="1:3" x14ac:dyDescent="0.35">
      <c r="A153" t="s">
        <v>1796</v>
      </c>
      <c r="B153" t="s">
        <v>9307</v>
      </c>
      <c r="C153" t="s">
        <v>4790</v>
      </c>
    </row>
    <row r="154" spans="1:3" x14ac:dyDescent="0.35">
      <c r="A154" t="s">
        <v>1800</v>
      </c>
      <c r="B154" t="s">
        <v>9308</v>
      </c>
      <c r="C154" t="s">
        <v>9309</v>
      </c>
    </row>
    <row r="155" spans="1:3" x14ac:dyDescent="0.35">
      <c r="A155" t="s">
        <v>1804</v>
      </c>
      <c r="B155" t="s">
        <v>9310</v>
      </c>
      <c r="C155" t="s">
        <v>9311</v>
      </c>
    </row>
    <row r="156" spans="1:3" x14ac:dyDescent="0.35">
      <c r="A156" t="s">
        <v>1824</v>
      </c>
      <c r="B156" t="s">
        <v>9312</v>
      </c>
      <c r="C156" t="s">
        <v>9313</v>
      </c>
    </row>
    <row r="157" spans="1:3" x14ac:dyDescent="0.35">
      <c r="A157" t="s">
        <v>5507</v>
      </c>
      <c r="B157" t="s">
        <v>9314</v>
      </c>
      <c r="C157" t="s">
        <v>9315</v>
      </c>
    </row>
    <row r="158" spans="1:3" x14ac:dyDescent="0.35">
      <c r="A158" t="s">
        <v>1832</v>
      </c>
      <c r="B158" t="s">
        <v>9316</v>
      </c>
      <c r="C158" t="s">
        <v>9317</v>
      </c>
    </row>
    <row r="159" spans="1:3" x14ac:dyDescent="0.35">
      <c r="A159" t="s">
        <v>1857</v>
      </c>
      <c r="B159" t="s">
        <v>9318</v>
      </c>
      <c r="C159" t="s">
        <v>9319</v>
      </c>
    </row>
    <row r="160" spans="1:3" x14ac:dyDescent="0.35">
      <c r="A160" t="s">
        <v>1885</v>
      </c>
      <c r="B160" t="s">
        <v>9320</v>
      </c>
      <c r="C160" t="s">
        <v>9321</v>
      </c>
    </row>
    <row r="161" spans="1:3" x14ac:dyDescent="0.35">
      <c r="A161" t="s">
        <v>370</v>
      </c>
      <c r="B161" t="s">
        <v>9322</v>
      </c>
      <c r="C161" t="s">
        <v>9323</v>
      </c>
    </row>
    <row r="162" spans="1:3" x14ac:dyDescent="0.35">
      <c r="A162" t="s">
        <v>1901</v>
      </c>
      <c r="B162" t="s">
        <v>9324</v>
      </c>
      <c r="C162" t="s">
        <v>9325</v>
      </c>
    </row>
    <row r="163" spans="1:3" x14ac:dyDescent="0.35">
      <c r="A163" t="s">
        <v>1924</v>
      </c>
      <c r="B163" t="s">
        <v>9326</v>
      </c>
      <c r="C163" t="s">
        <v>9327</v>
      </c>
    </row>
    <row r="164" spans="1:3" x14ac:dyDescent="0.35">
      <c r="A164" t="s">
        <v>1928</v>
      </c>
      <c r="B164" t="s">
        <v>9328</v>
      </c>
      <c r="C164" t="s">
        <v>9329</v>
      </c>
    </row>
    <row r="165" spans="1:3" x14ac:dyDescent="0.35">
      <c r="A165" t="s">
        <v>1932</v>
      </c>
      <c r="B165" t="s">
        <v>9330</v>
      </c>
      <c r="C165" t="s">
        <v>9331</v>
      </c>
    </row>
    <row r="166" spans="1:3" x14ac:dyDescent="0.35">
      <c r="A166" t="s">
        <v>5704</v>
      </c>
      <c r="B166" t="s">
        <v>9332</v>
      </c>
      <c r="C166" t="s">
        <v>9333</v>
      </c>
    </row>
    <row r="167" spans="1:3" x14ac:dyDescent="0.35">
      <c r="A167" t="s">
        <v>5726</v>
      </c>
      <c r="B167" t="s">
        <v>9334</v>
      </c>
      <c r="C167" t="s">
        <v>9335</v>
      </c>
    </row>
    <row r="168" spans="1:3" x14ac:dyDescent="0.35">
      <c r="A168" t="s">
        <v>1960</v>
      </c>
      <c r="B168" t="s">
        <v>9336</v>
      </c>
      <c r="C168" t="s">
        <v>9337</v>
      </c>
    </row>
    <row r="169" spans="1:3" x14ac:dyDescent="0.35">
      <c r="A169" t="s">
        <v>5761</v>
      </c>
      <c r="B169" t="s">
        <v>9338</v>
      </c>
      <c r="C169" t="s">
        <v>9339</v>
      </c>
    </row>
    <row r="170" spans="1:3" x14ac:dyDescent="0.35">
      <c r="A170" t="s">
        <v>1976</v>
      </c>
      <c r="B170" t="s">
        <v>9340</v>
      </c>
      <c r="C170" t="s">
        <v>9341</v>
      </c>
    </row>
    <row r="171" spans="1:3" x14ac:dyDescent="0.35">
      <c r="A171" t="s">
        <v>9342</v>
      </c>
      <c r="B171" t="s">
        <v>9343</v>
      </c>
      <c r="C171" t="s">
        <v>9344</v>
      </c>
    </row>
    <row r="172" spans="1:3" x14ac:dyDescent="0.35">
      <c r="A172" t="s">
        <v>2004</v>
      </c>
      <c r="B172" t="s">
        <v>9345</v>
      </c>
      <c r="C172" t="s">
        <v>9346</v>
      </c>
    </row>
    <row r="173" spans="1:3" x14ac:dyDescent="0.35">
      <c r="A173" t="s">
        <v>2024</v>
      </c>
      <c r="B173" t="s">
        <v>9347</v>
      </c>
      <c r="C173" t="s">
        <v>9348</v>
      </c>
    </row>
    <row r="174" spans="1:3" x14ac:dyDescent="0.35">
      <c r="A174" t="s">
        <v>2052</v>
      </c>
      <c r="B174" t="s">
        <v>9349</v>
      </c>
      <c r="C174" t="s">
        <v>9350</v>
      </c>
    </row>
    <row r="175" spans="1:3" x14ac:dyDescent="0.35">
      <c r="A175" t="s">
        <v>2069</v>
      </c>
      <c r="B175" t="s">
        <v>9351</v>
      </c>
      <c r="C175" t="s">
        <v>9352</v>
      </c>
    </row>
    <row r="176" spans="1:3" x14ac:dyDescent="0.35">
      <c r="A176" t="s">
        <v>2111</v>
      </c>
      <c r="B176" t="s">
        <v>9353</v>
      </c>
      <c r="C176" t="s">
        <v>9354</v>
      </c>
    </row>
    <row r="177" spans="1:3" x14ac:dyDescent="0.35">
      <c r="A177" t="s">
        <v>2132</v>
      </c>
      <c r="B177" t="s">
        <v>9355</v>
      </c>
      <c r="C177" t="s">
        <v>9356</v>
      </c>
    </row>
    <row r="178" spans="1:3" x14ac:dyDescent="0.35">
      <c r="A178" t="s">
        <v>2136</v>
      </c>
      <c r="B178" t="s">
        <v>9357</v>
      </c>
      <c r="C178" t="s">
        <v>9358</v>
      </c>
    </row>
    <row r="179" spans="1:3" x14ac:dyDescent="0.35">
      <c r="A179" t="s">
        <v>5982</v>
      </c>
      <c r="B179" t="s">
        <v>9359</v>
      </c>
      <c r="C179" t="s">
        <v>9360</v>
      </c>
    </row>
    <row r="180" spans="1:3" x14ac:dyDescent="0.35">
      <c r="A180" t="s">
        <v>6072</v>
      </c>
      <c r="B180" t="s">
        <v>9361</v>
      </c>
      <c r="C180" t="s">
        <v>9362</v>
      </c>
    </row>
    <row r="181" spans="1:3" x14ac:dyDescent="0.35">
      <c r="A181" t="s">
        <v>2162</v>
      </c>
      <c r="B181" t="s">
        <v>9363</v>
      </c>
      <c r="C181" t="s">
        <v>9364</v>
      </c>
    </row>
    <row r="182" spans="1:3" x14ac:dyDescent="0.35">
      <c r="A182" t="s">
        <v>6135</v>
      </c>
      <c r="B182" t="s">
        <v>9365</v>
      </c>
      <c r="C182" t="s">
        <v>9366</v>
      </c>
    </row>
    <row r="183" spans="1:3" x14ac:dyDescent="0.35">
      <c r="A183" t="s">
        <v>2186</v>
      </c>
      <c r="B183" t="s">
        <v>9367</v>
      </c>
      <c r="C183" t="s">
        <v>9368</v>
      </c>
    </row>
    <row r="184" spans="1:3" x14ac:dyDescent="0.35">
      <c r="A184" t="s">
        <v>6195</v>
      </c>
      <c r="B184" t="s">
        <v>9369</v>
      </c>
      <c r="C184" t="s">
        <v>9370</v>
      </c>
    </row>
    <row r="185" spans="1:3" x14ac:dyDescent="0.35">
      <c r="A185" t="s">
        <v>3191</v>
      </c>
      <c r="B185" t="s">
        <v>9371</v>
      </c>
      <c r="C185" t="s">
        <v>9372</v>
      </c>
    </row>
    <row r="186" spans="1:3" x14ac:dyDescent="0.35">
      <c r="A186" t="s">
        <v>2222</v>
      </c>
      <c r="B186" t="s">
        <v>9373</v>
      </c>
      <c r="C186" t="s">
        <v>3973</v>
      </c>
    </row>
    <row r="187" spans="1:3" x14ac:dyDescent="0.35">
      <c r="A187" t="s">
        <v>9374</v>
      </c>
      <c r="B187" t="s">
        <v>9375</v>
      </c>
      <c r="C187" t="s">
        <v>9376</v>
      </c>
    </row>
    <row r="188" spans="1:3" x14ac:dyDescent="0.35">
      <c r="A188" t="s">
        <v>2230</v>
      </c>
      <c r="B188" t="s">
        <v>9377</v>
      </c>
      <c r="C188" t="s">
        <v>9378</v>
      </c>
    </row>
    <row r="189" spans="1:3" x14ac:dyDescent="0.35">
      <c r="A189" t="s">
        <v>3204</v>
      </c>
      <c r="B189" t="s">
        <v>9379</v>
      </c>
      <c r="C189" t="s">
        <v>9380</v>
      </c>
    </row>
    <row r="190" spans="1:3" x14ac:dyDescent="0.35">
      <c r="A190" t="s">
        <v>2267</v>
      </c>
      <c r="B190" t="s">
        <v>9381</v>
      </c>
      <c r="C190" t="s">
        <v>9382</v>
      </c>
    </row>
    <row r="191" spans="1:3" x14ac:dyDescent="0.35">
      <c r="A191" t="s">
        <v>3209</v>
      </c>
      <c r="B191" t="s">
        <v>9383</v>
      </c>
      <c r="C191" t="s">
        <v>9384</v>
      </c>
    </row>
    <row r="192" spans="1:3" x14ac:dyDescent="0.35">
      <c r="A192" t="s">
        <v>2279</v>
      </c>
      <c r="B192" t="s">
        <v>9385</v>
      </c>
      <c r="C192" t="s">
        <v>9386</v>
      </c>
    </row>
    <row r="193" spans="1:3" x14ac:dyDescent="0.35">
      <c r="A193" t="s">
        <v>6284</v>
      </c>
      <c r="B193" t="s">
        <v>9387</v>
      </c>
      <c r="C193" t="s">
        <v>9388</v>
      </c>
    </row>
    <row r="194" spans="1:3" x14ac:dyDescent="0.35">
      <c r="A194" t="s">
        <v>6292</v>
      </c>
      <c r="B194" t="s">
        <v>9389</v>
      </c>
      <c r="C194" t="s">
        <v>9350</v>
      </c>
    </row>
    <row r="195" spans="1:3" x14ac:dyDescent="0.35">
      <c r="A195" t="s">
        <v>8796</v>
      </c>
      <c r="B195" t="s">
        <v>9390</v>
      </c>
      <c r="C195" t="s">
        <v>9391</v>
      </c>
    </row>
    <row r="196" spans="1:3" x14ac:dyDescent="0.35">
      <c r="A196" t="s">
        <v>2298</v>
      </c>
      <c r="B196" t="s">
        <v>9392</v>
      </c>
      <c r="C196" t="s">
        <v>9393</v>
      </c>
    </row>
    <row r="197" spans="1:3" x14ac:dyDescent="0.35">
      <c r="A197" t="s">
        <v>6307</v>
      </c>
      <c r="B197" t="s">
        <v>9394</v>
      </c>
      <c r="C197" t="s">
        <v>9395</v>
      </c>
    </row>
    <row r="198" spans="1:3" x14ac:dyDescent="0.35">
      <c r="A198" t="s">
        <v>2310</v>
      </c>
      <c r="B198" t="s">
        <v>9396</v>
      </c>
      <c r="C198" t="s">
        <v>9397</v>
      </c>
    </row>
    <row r="199" spans="1:3" x14ac:dyDescent="0.35">
      <c r="A199" t="s">
        <v>2314</v>
      </c>
      <c r="B199" t="s">
        <v>9398</v>
      </c>
      <c r="C199" t="s">
        <v>9399</v>
      </c>
    </row>
    <row r="200" spans="1:3" x14ac:dyDescent="0.35">
      <c r="A200" t="s">
        <v>2322</v>
      </c>
      <c r="B200" t="s">
        <v>9400</v>
      </c>
      <c r="C200" t="s">
        <v>9401</v>
      </c>
    </row>
    <row r="201" spans="1:3" x14ac:dyDescent="0.35">
      <c r="A201" t="s">
        <v>2330</v>
      </c>
      <c r="B201" t="s">
        <v>9402</v>
      </c>
      <c r="C201" t="s">
        <v>9403</v>
      </c>
    </row>
    <row r="202" spans="1:3" x14ac:dyDescent="0.35">
      <c r="A202" t="s">
        <v>423</v>
      </c>
      <c r="B202" t="s">
        <v>9404</v>
      </c>
      <c r="C202" t="s">
        <v>9405</v>
      </c>
    </row>
    <row r="203" spans="1:3" x14ac:dyDescent="0.35">
      <c r="A203" t="s">
        <v>6395</v>
      </c>
      <c r="B203" t="s">
        <v>9406</v>
      </c>
      <c r="C203" t="s">
        <v>9407</v>
      </c>
    </row>
    <row r="204" spans="1:3" x14ac:dyDescent="0.35">
      <c r="A204" t="s">
        <v>6398</v>
      </c>
      <c r="B204" t="s">
        <v>9408</v>
      </c>
      <c r="C204" t="s">
        <v>4890</v>
      </c>
    </row>
    <row r="205" spans="1:3" x14ac:dyDescent="0.35">
      <c r="A205" t="s">
        <v>2345</v>
      </c>
      <c r="B205" t="s">
        <v>9409</v>
      </c>
      <c r="C205" t="s">
        <v>9410</v>
      </c>
    </row>
    <row r="206" spans="1:3" x14ac:dyDescent="0.35">
      <c r="A206" t="s">
        <v>2361</v>
      </c>
      <c r="B206" t="s">
        <v>9411</v>
      </c>
      <c r="C206" t="s">
        <v>9412</v>
      </c>
    </row>
    <row r="207" spans="1:3" x14ac:dyDescent="0.35">
      <c r="A207" t="s">
        <v>2394</v>
      </c>
      <c r="B207" t="s">
        <v>9413</v>
      </c>
      <c r="C207" t="s">
        <v>9414</v>
      </c>
    </row>
    <row r="208" spans="1:3" x14ac:dyDescent="0.35">
      <c r="A208" t="s">
        <v>6471</v>
      </c>
      <c r="B208" t="s">
        <v>9415</v>
      </c>
      <c r="C208" t="s">
        <v>9416</v>
      </c>
    </row>
    <row r="209" spans="1:3" x14ac:dyDescent="0.35">
      <c r="A209" t="s">
        <v>2417</v>
      </c>
      <c r="B209" t="s">
        <v>9417</v>
      </c>
      <c r="C209" t="s">
        <v>9418</v>
      </c>
    </row>
    <row r="210" spans="1:3" x14ac:dyDescent="0.35">
      <c r="A210" t="s">
        <v>2429</v>
      </c>
      <c r="B210" t="s">
        <v>9419</v>
      </c>
      <c r="C210" t="s">
        <v>9420</v>
      </c>
    </row>
    <row r="211" spans="1:3" x14ac:dyDescent="0.35">
      <c r="A211" t="s">
        <v>8904</v>
      </c>
      <c r="B211" t="s">
        <v>9421</v>
      </c>
      <c r="C211" t="s">
        <v>9422</v>
      </c>
    </row>
    <row r="212" spans="1:3" x14ac:dyDescent="0.35">
      <c r="A212" t="s">
        <v>442</v>
      </c>
      <c r="B212" t="s">
        <v>9423</v>
      </c>
      <c r="C212" t="s">
        <v>9424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C510-2DE2-4708-A4C8-5BB9410986A9}">
  <dimension ref="A1:I133"/>
  <sheetViews>
    <sheetView topLeftCell="B117" workbookViewId="0">
      <selection activeCell="J133" sqref="J133"/>
    </sheetView>
  </sheetViews>
  <sheetFormatPr defaultRowHeight="12.5" x14ac:dyDescent="0.25"/>
  <cols>
    <col min="1" max="1" width="59.1796875" style="46" bestFit="1" customWidth="1"/>
    <col min="2" max="2" width="12.7265625" style="44" customWidth="1"/>
    <col min="3" max="3" width="20.453125" style="46" bestFit="1" customWidth="1"/>
    <col min="4" max="4" width="12.1796875" style="46" bestFit="1" customWidth="1"/>
    <col min="5" max="5" width="13.81640625" style="46" bestFit="1" customWidth="1"/>
    <col min="6" max="6" width="14.81640625" style="46" bestFit="1" customWidth="1"/>
    <col min="7" max="7" width="12.1796875" style="46" customWidth="1"/>
    <col min="8" max="8" width="10.1796875" style="51" bestFit="1" customWidth="1"/>
    <col min="9" max="9" width="11.1796875" style="51" bestFit="1" customWidth="1"/>
    <col min="10" max="16384" width="8.7265625" style="46"/>
  </cols>
  <sheetData>
    <row r="1" spans="1:9" ht="52" x14ac:dyDescent="0.25">
      <c r="A1" s="62" t="s">
        <v>144</v>
      </c>
      <c r="B1" s="64" t="s">
        <v>145</v>
      </c>
      <c r="C1" s="11" t="s">
        <v>146</v>
      </c>
      <c r="D1" s="12" t="s">
        <v>147</v>
      </c>
      <c r="E1" s="11" t="s">
        <v>148</v>
      </c>
      <c r="F1" s="11" t="s">
        <v>149</v>
      </c>
      <c r="G1" s="13" t="s">
        <v>150</v>
      </c>
      <c r="H1" s="50" t="s">
        <v>151</v>
      </c>
      <c r="I1" s="50" t="s">
        <v>152</v>
      </c>
    </row>
    <row r="2" spans="1:9" x14ac:dyDescent="0.25">
      <c r="A2" s="53" t="str">
        <f>UPPER('IMCO Sheet'!E4)</f>
        <v>AES CORP</v>
      </c>
      <c r="B2" s="59"/>
      <c r="C2" s="43">
        <f>VLOOKUP(A2,'Consol data'!A1:J157,9,TRUE)*10^6</f>
        <v>45428062000</v>
      </c>
      <c r="D2" s="45">
        <f>VLOOKUP(A2,'Consol data'!A1:J157,10,FALSE)</f>
        <v>28.76</v>
      </c>
      <c r="E2" s="48">
        <f>VLOOKUP(A2,'Consol data'!A1:F157,5,TRUE)*10^3</f>
        <v>40277984</v>
      </c>
      <c r="F2" s="48">
        <f>VLOOKUP(A2,'Consol data'!A1:F157,4,TRUE)*10^3</f>
        <v>50657583.999999993</v>
      </c>
      <c r="G2" s="49">
        <f t="shared" ref="G2" si="0">(B2*D2)/C2</f>
        <v>0</v>
      </c>
      <c r="H2" s="54">
        <f>G2*E2</f>
        <v>0</v>
      </c>
      <c r="I2" s="55">
        <f>G2*F2</f>
        <v>0</v>
      </c>
    </row>
    <row r="3" spans="1:9" x14ac:dyDescent="0.25">
      <c r="A3" s="53" t="str">
        <f>UPPER('IMCO Sheet'!E5)</f>
        <v>AETHON ENERGY MANAGEMENT LLC</v>
      </c>
      <c r="B3" s="59"/>
      <c r="C3" s="43">
        <f>VLOOKUP(A3,'Consol data'!A2:J158,9,TRUE)*10^6</f>
        <v>0</v>
      </c>
      <c r="D3" s="45">
        <f>VLOOKUP(A3,'Consol data'!A2:J158,10,FALSE)</f>
        <v>0</v>
      </c>
      <c r="E3" s="48">
        <f>VLOOKUP(A3,'Consol data'!A2:F158,5,TRUE)*10^3</f>
        <v>0</v>
      </c>
      <c r="F3" s="48">
        <f>VLOOKUP(A3,'Consol data'!A2:F158,4,TRUE)*10^3</f>
        <v>0</v>
      </c>
      <c r="G3" s="49"/>
      <c r="H3" s="54">
        <f t="shared" ref="H3:H66" si="1">G3*E3</f>
        <v>0</v>
      </c>
      <c r="I3" s="55">
        <f t="shared" ref="I3:I66" si="2">G3*F3</f>
        <v>0</v>
      </c>
    </row>
    <row r="4" spans="1:9" x14ac:dyDescent="0.25">
      <c r="A4" s="53" t="str">
        <f>UPPER('IMCO Sheet'!E6)</f>
        <v>AIR PRODS &amp; CHEMS INC</v>
      </c>
      <c r="B4" s="59"/>
      <c r="C4" s="43">
        <f>VLOOKUP(A4,'Consol data'!A3:J159,9,TRUE)*10^6</f>
        <v>57212119700</v>
      </c>
      <c r="D4" s="45">
        <f>VLOOKUP(A4,'Consol data'!A3:J159,10,FALSE)</f>
        <v>232.73</v>
      </c>
      <c r="E4" s="48">
        <f>VLOOKUP(A4,'Consol data'!A3:F159,5,TRUE)*10^3</f>
        <v>26500000</v>
      </c>
      <c r="F4" s="48">
        <f>VLOOKUP(A4,'Consol data'!A3:F159,4,TRUE)*10^3</f>
        <v>34200000</v>
      </c>
      <c r="G4" s="49">
        <f>(B4*D4)/C4</f>
        <v>0</v>
      </c>
      <c r="H4" s="54">
        <f t="shared" si="1"/>
        <v>0</v>
      </c>
      <c r="I4" s="55">
        <f t="shared" si="2"/>
        <v>0</v>
      </c>
    </row>
    <row r="5" spans="1:9" x14ac:dyDescent="0.25">
      <c r="A5" s="53" t="str">
        <f>UPPER('IMCO Sheet'!E7)</f>
        <v xml:space="preserve">ALECTRA INC </v>
      </c>
      <c r="B5" s="59"/>
      <c r="C5" s="43">
        <f>VLOOKUP(A5,'Consol data'!A4:J160,9,TRUE)*10^6</f>
        <v>0</v>
      </c>
      <c r="D5" s="45">
        <f>VLOOKUP(A5,'Consol data'!A4:J160,10,FALSE)</f>
        <v>0</v>
      </c>
      <c r="E5" s="48">
        <f>VLOOKUP(A5,'Consol data'!A4:F160,5,TRUE)*10^3</f>
        <v>0</v>
      </c>
      <c r="F5" s="48">
        <f>VLOOKUP(A5,'Consol data'!A4:F160,4,TRUE)*10^3</f>
        <v>0</v>
      </c>
      <c r="G5" s="49"/>
      <c r="H5" s="54">
        <f t="shared" si="1"/>
        <v>0</v>
      </c>
      <c r="I5" s="55">
        <f t="shared" si="2"/>
        <v>0</v>
      </c>
    </row>
    <row r="6" spans="1:9" x14ac:dyDescent="0.25">
      <c r="A6" s="53" t="str">
        <f>UPPER('IMCO Sheet'!E8)</f>
        <v>ALLIANCE PIPELINE LP/UNITED</v>
      </c>
      <c r="B6" s="59"/>
      <c r="C6" s="43">
        <f>VLOOKUP(A6,'Consol data'!A5:J161,9,TRUE)*10^6</f>
        <v>0</v>
      </c>
      <c r="D6" s="45">
        <f>VLOOKUP(A6,'Consol data'!A5:J161,10,FALSE)</f>
        <v>0</v>
      </c>
      <c r="E6" s="48">
        <f>VLOOKUP(A6,'Consol data'!A5:F161,5,TRUE)*10^3</f>
        <v>0</v>
      </c>
      <c r="F6" s="48">
        <f>VLOOKUP(A6,'Consol data'!A5:F161,4,TRUE)*10^3</f>
        <v>0</v>
      </c>
      <c r="G6" s="49"/>
      <c r="H6" s="54">
        <f t="shared" si="1"/>
        <v>0</v>
      </c>
      <c r="I6" s="55">
        <f t="shared" si="2"/>
        <v>0</v>
      </c>
    </row>
    <row r="7" spans="1:9" x14ac:dyDescent="0.25">
      <c r="A7" s="53" t="str">
        <f>UPPER('IMCO Sheet'!E9)</f>
        <v>ALLIANT ENERGY CORP</v>
      </c>
      <c r="B7" s="59"/>
      <c r="C7" s="43">
        <f>VLOOKUP(A7,'Consol data'!A6:J162,9,TRUE)*10^6</f>
        <v>22579161500</v>
      </c>
      <c r="D7" s="45">
        <f>VLOOKUP(A7,'Consol data'!A6:J162,10,FALSE)</f>
        <v>55.21</v>
      </c>
      <c r="E7" s="48">
        <f>VLOOKUP(A7,'Consol data'!A6:F162,5,TRUE)*10^3</f>
        <v>13233851.999999998</v>
      </c>
      <c r="F7" s="48">
        <f>VLOOKUP(A7,'Consol data'!A6:F162,4,TRUE)*10^3</f>
        <v>13233851.999999998</v>
      </c>
      <c r="G7" s="49">
        <f t="shared" ref="G7:G66" si="3">(B7*D7)/C7</f>
        <v>0</v>
      </c>
      <c r="H7" s="54">
        <f t="shared" si="1"/>
        <v>0</v>
      </c>
      <c r="I7" s="55">
        <f t="shared" si="2"/>
        <v>0</v>
      </c>
    </row>
    <row r="8" spans="1:9" x14ac:dyDescent="0.25">
      <c r="A8" s="53" t="str">
        <f>UPPER('IMCO Sheet'!E10)</f>
        <v>ALTAGAS LTD</v>
      </c>
      <c r="B8" s="59"/>
      <c r="C8" s="43">
        <f>VLOOKUP(A8,'Consol data'!A7:J163,9,TRUE)*10^6</f>
        <v>12484999172.140001</v>
      </c>
      <c r="D8" s="45">
        <f>VLOOKUP(A8,'Consol data'!A7:J163,10,FALSE)</f>
        <v>17.267579560000001</v>
      </c>
      <c r="E8" s="48">
        <f>VLOOKUP(A8,'Consol data'!A7:F163,5,TRUE)*10^3</f>
        <v>2010956.0000000002</v>
      </c>
      <c r="F8" s="48">
        <f>VLOOKUP(A8,'Consol data'!A7:F163,4,TRUE)*10^3</f>
        <v>16235456</v>
      </c>
      <c r="G8" s="49">
        <f t="shared" si="3"/>
        <v>0</v>
      </c>
      <c r="H8" s="54">
        <f t="shared" si="1"/>
        <v>0</v>
      </c>
      <c r="I8" s="55">
        <f t="shared" si="2"/>
        <v>0</v>
      </c>
    </row>
    <row r="9" spans="1:9" x14ac:dyDescent="0.25">
      <c r="A9" s="53" t="str">
        <f>UPPER('IMCO Sheet'!E11)</f>
        <v>ALUMINUM CORP OF CHINA LTD-A</v>
      </c>
      <c r="B9" s="59"/>
      <c r="C9" s="43">
        <f>VLOOKUP(A9,'Consol data'!A8:J164,9,TRUE)*10^6</f>
        <v>25337089216.746601</v>
      </c>
      <c r="D9" s="45">
        <f>VLOOKUP(A9,'Consol data'!A8:J164,10,FALSE)</f>
        <v>0.64697439000000001</v>
      </c>
      <c r="E9" s="48">
        <f>VLOOKUP(A9,'Consol data'!A8:F164,5,TRUE)*10^3</f>
        <v>117640000</v>
      </c>
      <c r="F9" s="48">
        <f>VLOOKUP(A9,'Consol data'!A8:F164,4,TRUE)*10^3</f>
        <v>117640000</v>
      </c>
      <c r="G9" s="49">
        <f t="shared" si="3"/>
        <v>0</v>
      </c>
      <c r="H9" s="54">
        <f t="shared" si="1"/>
        <v>0</v>
      </c>
      <c r="I9" s="55">
        <f t="shared" si="2"/>
        <v>0</v>
      </c>
    </row>
    <row r="10" spans="1:9" x14ac:dyDescent="0.25">
      <c r="A10" s="53" t="str">
        <f>UPPER('IMCO Sheet'!E12)</f>
        <v>ALUMINUM CORP OF CHINA LTD-H</v>
      </c>
      <c r="B10" s="59"/>
      <c r="C10" s="43">
        <f>VLOOKUP(A10,'Consol data'!A9:J165,9,TRUE)*10^6</f>
        <v>25337089216.746601</v>
      </c>
      <c r="D10" s="45">
        <f>VLOOKUP(A10,'Consol data'!A9:J165,10,FALSE)</f>
        <v>0.48052684000000001</v>
      </c>
      <c r="E10" s="48">
        <f>VLOOKUP(A10,'Consol data'!A9:F165,5,TRUE)*10^3</f>
        <v>117640000</v>
      </c>
      <c r="F10" s="48">
        <f>VLOOKUP(A10,'Consol data'!A9:F165,4,TRUE)*10^3</f>
        <v>117640000</v>
      </c>
      <c r="G10" s="49">
        <f t="shared" si="3"/>
        <v>0</v>
      </c>
      <c r="H10" s="54">
        <f t="shared" si="1"/>
        <v>0</v>
      </c>
      <c r="I10" s="55">
        <f t="shared" si="2"/>
        <v>0</v>
      </c>
    </row>
    <row r="11" spans="1:9" x14ac:dyDescent="0.25">
      <c r="A11" s="53" t="str">
        <f>UPPER('IMCO Sheet'!E13)</f>
        <v>AMEREN CORP</v>
      </c>
      <c r="B11" s="59"/>
      <c r="C11" s="43">
        <f>VLOOKUP(A11,'Consol data'!A10:J166,9,TRUE)*10^6</f>
        <v>37888684000</v>
      </c>
      <c r="D11" s="45">
        <f>VLOOKUP(A11,'Consol data'!A10:J166,10,FALSE)</f>
        <v>88.92</v>
      </c>
      <c r="E11" s="48">
        <f>VLOOKUP(A11,'Consol data'!A10:F166,5,TRUE)*10^3</f>
        <v>25011622.000000004</v>
      </c>
      <c r="F11" s="48">
        <f>VLOOKUP(A11,'Consol data'!A10:F166,4,TRUE)*10^3</f>
        <v>46495321</v>
      </c>
      <c r="G11" s="49">
        <f t="shared" si="3"/>
        <v>0</v>
      </c>
      <c r="H11" s="54">
        <f t="shared" si="1"/>
        <v>0</v>
      </c>
      <c r="I11" s="55">
        <f t="shared" si="2"/>
        <v>0</v>
      </c>
    </row>
    <row r="12" spans="1:9" x14ac:dyDescent="0.25">
      <c r="A12" s="53" t="str">
        <f>UPPER('IMCO Sheet'!E14)</f>
        <v>AMERICAN ELEC PWR CO INC</v>
      </c>
      <c r="B12" s="59" t="str">
        <f>'IMCO Sheet'!F14</f>
        <v>6,847</v>
      </c>
      <c r="C12" s="43">
        <f>VLOOKUP(A12,'Consol data'!A11:J167,9,TRUE)*10^6</f>
        <v>89855784400</v>
      </c>
      <c r="D12" s="45">
        <f>VLOOKUP(A12,'Consol data'!A11:J167,10,FALSE)</f>
        <v>94.95</v>
      </c>
      <c r="E12" s="48">
        <f>VLOOKUP(A12,'Consol data'!A11:F167,5,TRUE)*10^3</f>
        <v>51463483.999999993</v>
      </c>
      <c r="F12" s="48">
        <f>VLOOKUP(A12,'Consol data'!A11:F167,4,TRUE)*10^3</f>
        <v>93222682.999999985</v>
      </c>
      <c r="G12" s="49">
        <f t="shared" si="3"/>
        <v>7.2351786180612319E-6</v>
      </c>
      <c r="H12" s="54">
        <f t="shared" si="1"/>
        <v>372.34749904773628</v>
      </c>
      <c r="I12" s="55">
        <f t="shared" si="2"/>
        <v>674.4827627599002</v>
      </c>
    </row>
    <row r="13" spans="1:9" x14ac:dyDescent="0.25">
      <c r="A13" s="53" t="str">
        <f>UPPER('IMCO Sheet'!E15)</f>
        <v>ARC RESOURCES LTD</v>
      </c>
      <c r="B13" s="59"/>
      <c r="C13" s="43">
        <f>VLOOKUP(A13,'Consol data'!A12:J168,9,TRUE)*10^6</f>
        <v>9645342759.2500019</v>
      </c>
      <c r="D13" s="45">
        <f>VLOOKUP(A13,'Consol data'!A12:J168,10,FALSE)</f>
        <v>13.478756500000001</v>
      </c>
      <c r="E13" s="48">
        <f>VLOOKUP(A13,'Consol data'!A12:F168,5,TRUE)*10^3</f>
        <v>1877921</v>
      </c>
      <c r="F13" s="48">
        <f>VLOOKUP(A13,'Consol data'!A12:F168,4,TRUE)*10^3</f>
        <v>1877921</v>
      </c>
      <c r="G13" s="49">
        <f t="shared" si="3"/>
        <v>0</v>
      </c>
      <c r="H13" s="54">
        <f t="shared" si="1"/>
        <v>0</v>
      </c>
      <c r="I13" s="55">
        <f t="shared" si="2"/>
        <v>0</v>
      </c>
    </row>
    <row r="14" spans="1:9" x14ac:dyDescent="0.25">
      <c r="A14" s="53" t="str">
        <f>UPPER('IMCO Sheet'!E16)</f>
        <v>ATCO LTD -CLASS I</v>
      </c>
      <c r="B14" s="59"/>
      <c r="C14" s="43">
        <f>VLOOKUP(A14,'Consol data'!A13:J169,9,TRUE)*10^6</f>
        <v>13267982057.4862</v>
      </c>
      <c r="D14" s="45">
        <f>VLOOKUP(A14,'Consol data'!A13:J169,10,FALSE)</f>
        <v>31.300257560000006</v>
      </c>
      <c r="E14" s="48">
        <f>VLOOKUP(A14,'Consol data'!A13:F169,5,TRUE)*10^3</f>
        <v>1040000</v>
      </c>
      <c r="F14" s="48">
        <f>VLOOKUP(A14,'Consol data'!A13:F169,4,TRUE)*10^3</f>
        <v>25551000</v>
      </c>
      <c r="G14" s="49">
        <f t="shared" si="3"/>
        <v>0</v>
      </c>
      <c r="H14" s="54">
        <f t="shared" si="1"/>
        <v>0</v>
      </c>
      <c r="I14" s="55">
        <f t="shared" si="2"/>
        <v>0</v>
      </c>
    </row>
    <row r="15" spans="1:9" x14ac:dyDescent="0.25">
      <c r="A15" s="53" t="str">
        <f>UPPER('IMCO Sheet'!E17)</f>
        <v>ATHABASCA OIL CORP</v>
      </c>
      <c r="B15" s="59"/>
      <c r="C15" s="43">
        <f>VLOOKUP(A15,'Consol data'!A14:J170,9,TRUE)*10^6</f>
        <v>1076509137.8690002</v>
      </c>
      <c r="D15" s="45">
        <f>VLOOKUP(A15,'Consol data'!A14:J170,10,FALSE)</f>
        <v>1.7799344200000002</v>
      </c>
      <c r="E15" s="48">
        <f>VLOOKUP(A15,'Consol data'!A14:F170,5,TRUE)*10^3</f>
        <v>920912</v>
      </c>
      <c r="F15" s="48">
        <f>VLOOKUP(A15,'Consol data'!A14:F170,4,TRUE)*10^3</f>
        <v>920912</v>
      </c>
      <c r="G15" s="49">
        <f t="shared" si="3"/>
        <v>0</v>
      </c>
      <c r="H15" s="54">
        <f t="shared" si="1"/>
        <v>0</v>
      </c>
      <c r="I15" s="55">
        <f t="shared" si="2"/>
        <v>0</v>
      </c>
    </row>
    <row r="16" spans="1:9" x14ac:dyDescent="0.25">
      <c r="A16" s="53" t="str">
        <f>UPPER('IMCO Sheet'!E18)</f>
        <v>BATTALION OIL CORP</v>
      </c>
      <c r="B16" s="59"/>
      <c r="C16" s="43">
        <f>VLOOKUP(A16,'Consol data'!A15:J171,9,TRUE)*10^6</f>
        <v>343388700</v>
      </c>
      <c r="D16" s="45">
        <f>VLOOKUP(A16,'Consol data'!A15:J171,10,FALSE)</f>
        <v>9.7100000000000009</v>
      </c>
      <c r="E16" s="48">
        <f>VLOOKUP(A16,'Consol data'!A15:F171,5,TRUE)*10^3</f>
        <v>0</v>
      </c>
      <c r="F16" s="48">
        <f>VLOOKUP(A16,'Consol data'!A15:F171,4,TRUE)*10^3</f>
        <v>0</v>
      </c>
      <c r="G16" s="49">
        <f t="shared" si="3"/>
        <v>0</v>
      </c>
      <c r="H16" s="54">
        <f t="shared" si="1"/>
        <v>0</v>
      </c>
      <c r="I16" s="55">
        <f t="shared" si="2"/>
        <v>0</v>
      </c>
    </row>
    <row r="17" spans="1:9" x14ac:dyDescent="0.25">
      <c r="A17" s="53" t="str">
        <f>UPPER('IMCO Sheet'!E19)</f>
        <v>BAYTEX ENERGY CORP</v>
      </c>
      <c r="B17" s="59"/>
      <c r="C17" s="43">
        <f>VLOOKUP(A17,'Consol data'!A16:J172,9,TRUE)*10^6</f>
        <v>3135105142.2988005</v>
      </c>
      <c r="D17" s="45">
        <f>VLOOKUP(A17,'Consol data'!A16:J172,10,FALSE)</f>
        <v>4.4904569600000004</v>
      </c>
      <c r="E17" s="48">
        <f>VLOOKUP(A17,'Consol data'!A16:F172,5,TRUE)*10^3</f>
        <v>1091032</v>
      </c>
      <c r="F17" s="48">
        <f>VLOOKUP(A17,'Consol data'!A16:F172,4,TRUE)*10^3</f>
        <v>1091032</v>
      </c>
      <c r="G17" s="49">
        <f t="shared" si="3"/>
        <v>0</v>
      </c>
      <c r="H17" s="54">
        <f t="shared" si="1"/>
        <v>0</v>
      </c>
      <c r="I17" s="55">
        <f t="shared" si="2"/>
        <v>0</v>
      </c>
    </row>
    <row r="18" spans="1:9" x14ac:dyDescent="0.25">
      <c r="A18" s="53" t="str">
        <f>UPPER('IMCO Sheet'!E20)</f>
        <v>BERKSHIRE HATHAWAY INC DEL</v>
      </c>
      <c r="B18" s="59"/>
      <c r="C18" s="43">
        <f>VLOOKUP(A18,'Consol data'!A17:J173,9,TRUE)*10^6</f>
        <v>329576914200</v>
      </c>
      <c r="D18" s="45">
        <f>VLOOKUP(A18,'Consol data'!A17:J173,10,FALSE)</f>
        <v>468711</v>
      </c>
      <c r="E18" s="48">
        <f>VLOOKUP(A18,'Consol data'!A17:F173,5,TRUE)*10^3</f>
        <v>0</v>
      </c>
      <c r="F18" s="48">
        <f>VLOOKUP(A18,'Consol data'!A17:F173,4,TRUE)*10^3</f>
        <v>0</v>
      </c>
      <c r="G18" s="49">
        <f t="shared" si="3"/>
        <v>0</v>
      </c>
      <c r="H18" s="54">
        <f t="shared" si="1"/>
        <v>0</v>
      </c>
      <c r="I18" s="55">
        <f t="shared" si="2"/>
        <v>0</v>
      </c>
    </row>
    <row r="19" spans="1:9" x14ac:dyDescent="0.25">
      <c r="A19" s="53" t="str">
        <f>UPPER('IMCO Sheet'!E21)</f>
        <v>BERKSHIRE HATHAWAY INC-CL B</v>
      </c>
      <c r="B19" s="59"/>
      <c r="C19" s="43">
        <f>VLOOKUP(A19,'Consol data'!A18:J174,9,TRUE)*10^6</f>
        <v>329576914200</v>
      </c>
      <c r="D19" s="45">
        <f>VLOOKUP(A19,'Consol data'!A18:J174,10,FALSE)</f>
        <v>308.89999999999998</v>
      </c>
      <c r="E19" s="48">
        <f>VLOOKUP(A19,'Consol data'!A18:F174,5,TRUE)*10^3</f>
        <v>0</v>
      </c>
      <c r="F19" s="48">
        <f>VLOOKUP(A19,'Consol data'!A18:F174,4,TRUE)*10^3</f>
        <v>0</v>
      </c>
      <c r="G19" s="49">
        <f t="shared" si="3"/>
        <v>0</v>
      </c>
      <c r="H19" s="54">
        <f t="shared" si="1"/>
        <v>0</v>
      </c>
      <c r="I19" s="55">
        <f t="shared" si="2"/>
        <v>0</v>
      </c>
    </row>
    <row r="20" spans="1:9" x14ac:dyDescent="0.25">
      <c r="A20" s="53" t="str">
        <f>UPPER('IMCO Sheet'!E22)</f>
        <v>BERRY CORP</v>
      </c>
      <c r="B20" s="59"/>
      <c r="C20" s="43">
        <f>VLOOKUP(A20,'Consol data'!A19:J175,9,TRUE)*10^6</f>
        <v>955625000</v>
      </c>
      <c r="D20" s="45">
        <f>VLOOKUP(A20,'Consol data'!A19:J175,10,FALSE)</f>
        <v>8</v>
      </c>
      <c r="E20" s="48">
        <f>VLOOKUP(A20,'Consol data'!A19:F175,5,TRUE)*10^3</f>
        <v>0</v>
      </c>
      <c r="F20" s="48">
        <f>VLOOKUP(A20,'Consol data'!A19:F175,4,TRUE)*10^3</f>
        <v>0</v>
      </c>
      <c r="G20" s="49">
        <f t="shared" si="3"/>
        <v>0</v>
      </c>
      <c r="H20" s="54">
        <f t="shared" si="1"/>
        <v>0</v>
      </c>
      <c r="I20" s="55">
        <f t="shared" si="2"/>
        <v>0</v>
      </c>
    </row>
    <row r="21" spans="1:9" x14ac:dyDescent="0.25">
      <c r="A21" s="53" t="str">
        <f>UPPER('IMCO Sheet'!E23)</f>
        <v>BIRCHCLIFF ENERGY LTD</v>
      </c>
      <c r="B21" s="59"/>
      <c r="C21" s="43">
        <f>VLOOKUP(A21,'Consol data'!A20:J176,9,TRUE)*10^6</f>
        <v>1960382989.8004</v>
      </c>
      <c r="D21" s="45">
        <f>VLOOKUP(A21,'Consol data'!A20:J176,10,FALSE)</f>
        <v>6.9646396600000005</v>
      </c>
      <c r="E21" s="48">
        <f>VLOOKUP(A21,'Consol data'!A20:F176,5,TRUE)*10^3</f>
        <v>382823</v>
      </c>
      <c r="F21" s="48">
        <f>VLOOKUP(A21,'Consol data'!A20:F176,4,TRUE)*10^3</f>
        <v>382823</v>
      </c>
      <c r="G21" s="49">
        <f t="shared" si="3"/>
        <v>0</v>
      </c>
      <c r="H21" s="54">
        <f t="shared" si="1"/>
        <v>0</v>
      </c>
      <c r="I21" s="55">
        <f t="shared" si="2"/>
        <v>0</v>
      </c>
    </row>
    <row r="22" spans="1:9" x14ac:dyDescent="0.25">
      <c r="A22" s="53" t="str">
        <f>UPPER('IMCO Sheet'!E24)</f>
        <v>BP PLC</v>
      </c>
      <c r="B22" s="59"/>
      <c r="C22" s="43">
        <f>VLOOKUP(A22,'Consol data'!A21:J177,9,TRUE)*10^6</f>
        <v>144148168500</v>
      </c>
      <c r="D22" s="45">
        <f>VLOOKUP(A22,'Consol data'!A21:J177,10,FALSE)</f>
        <v>474.9</v>
      </c>
      <c r="E22" s="48">
        <f>VLOOKUP(A22,'Consol data'!A21:F177,5,TRUE)*10^3</f>
        <v>32500000</v>
      </c>
      <c r="F22" s="48">
        <f>VLOOKUP(A22,'Consol data'!A21:F177,4,TRUE)*10^3</f>
        <v>339200000</v>
      </c>
      <c r="G22" s="49">
        <f t="shared" si="3"/>
        <v>0</v>
      </c>
      <c r="H22" s="54">
        <f t="shared" si="1"/>
        <v>0</v>
      </c>
      <c r="I22" s="55">
        <f t="shared" si="2"/>
        <v>0</v>
      </c>
    </row>
    <row r="23" spans="1:9" x14ac:dyDescent="0.25">
      <c r="A23" s="53" t="str">
        <f>UPPER('IMCO Sheet'!E25)</f>
        <v>CAISSE DE DEPOT ET PLACEMENT</v>
      </c>
      <c r="B23" s="59"/>
      <c r="C23" s="43">
        <f>VLOOKUP(A23,'Consol data'!A22:J178,9,TRUE)*10^6</f>
        <v>0</v>
      </c>
      <c r="D23" s="45">
        <f>VLOOKUP(A23,'Consol data'!A22:J178,10,FALSE)</f>
        <v>0</v>
      </c>
      <c r="E23" s="48">
        <f>VLOOKUP(A23,'Consol data'!A22:F178,5,TRUE)*10^3</f>
        <v>0</v>
      </c>
      <c r="F23" s="48">
        <f>VLOOKUP(A23,'Consol data'!A22:F178,4,TRUE)*10^3</f>
        <v>0</v>
      </c>
      <c r="G23" s="49"/>
      <c r="H23" s="54">
        <f t="shared" si="1"/>
        <v>0</v>
      </c>
      <c r="I23" s="55">
        <f t="shared" si="2"/>
        <v>0</v>
      </c>
    </row>
    <row r="24" spans="1:9" x14ac:dyDescent="0.25">
      <c r="A24" s="53" t="str">
        <f>UPPER('IMCO Sheet'!E26)</f>
        <v>CANADA DEVELOPMENT INVESTMEN</v>
      </c>
      <c r="B24" s="59"/>
      <c r="C24" s="43">
        <f>VLOOKUP(A24,'Consol data'!A23:J179,9,TRUE)*10^6</f>
        <v>0</v>
      </c>
      <c r="D24" s="45">
        <f>VLOOKUP(A24,'Consol data'!A23:J179,10,FALSE)</f>
        <v>0</v>
      </c>
      <c r="E24" s="48">
        <f>VLOOKUP(A24,'Consol data'!A23:F179,5,TRUE)*10^3</f>
        <v>0</v>
      </c>
      <c r="F24" s="48">
        <f>VLOOKUP(A24,'Consol data'!A23:F179,4,TRUE)*10^3</f>
        <v>0</v>
      </c>
      <c r="G24" s="49"/>
      <c r="H24" s="54">
        <f t="shared" si="1"/>
        <v>0</v>
      </c>
      <c r="I24" s="55">
        <f t="shared" si="2"/>
        <v>0</v>
      </c>
    </row>
    <row r="25" spans="1:9" x14ac:dyDescent="0.25">
      <c r="A25" s="53" t="str">
        <f>UPPER('IMCO Sheet'!E27)</f>
        <v>CANADIAN NAT RES LTD</v>
      </c>
      <c r="B25" s="59"/>
      <c r="C25" s="43">
        <f>VLOOKUP(A25,'Consol data'!A24:J180,9,TRUE)*10^6</f>
        <v>69780224625.249619</v>
      </c>
      <c r="D25" s="45">
        <f>VLOOKUP(A25,'Consol data'!A24:J180,10,FALSE)</f>
        <v>55.532476780000003</v>
      </c>
      <c r="E25" s="48">
        <f>VLOOKUP(A25,'Consol data'!A24:F180,5,TRUE)*10^3</f>
        <v>26335750</v>
      </c>
      <c r="F25" s="48">
        <f>VLOOKUP(A25,'Consol data'!A24:F180,4,TRUE)*10^3</f>
        <v>150449750</v>
      </c>
      <c r="G25" s="49">
        <f t="shared" si="3"/>
        <v>0</v>
      </c>
      <c r="H25" s="54">
        <f t="shared" si="1"/>
        <v>0</v>
      </c>
      <c r="I25" s="55">
        <f t="shared" si="2"/>
        <v>0</v>
      </c>
    </row>
    <row r="26" spans="1:9" x14ac:dyDescent="0.25">
      <c r="A26" s="53" t="str">
        <f>UPPER('IMCO Sheet'!E28)</f>
        <v>CARLYLE GROUP INC</v>
      </c>
      <c r="B26" s="59"/>
      <c r="C26" s="43">
        <f>VLOOKUP(A26,'Consol data'!A25:J181,9,TRUE)*10^6</f>
        <v>12616191700</v>
      </c>
      <c r="D26" s="45">
        <f>VLOOKUP(A26,'Consol data'!A25:J181,10,FALSE)</f>
        <v>29.84</v>
      </c>
      <c r="E26" s="48">
        <f>VLOOKUP(A26,'Consol data'!A25:F181,5,TRUE)*10^3</f>
        <v>6012</v>
      </c>
      <c r="F26" s="48">
        <f>VLOOKUP(A26,'Consol data'!A25:F181,4,TRUE)*10^3</f>
        <v>20901</v>
      </c>
      <c r="G26" s="49">
        <f t="shared" si="3"/>
        <v>0</v>
      </c>
      <c r="H26" s="54">
        <f t="shared" si="1"/>
        <v>0</v>
      </c>
      <c r="I26" s="55">
        <f t="shared" si="2"/>
        <v>0</v>
      </c>
    </row>
    <row r="27" spans="1:9" x14ac:dyDescent="0.25">
      <c r="A27" s="53" t="str">
        <f>UPPER('IMCO Sheet'!E29)</f>
        <v>CENOVUS ENERGY INC</v>
      </c>
      <c r="B27" s="59"/>
      <c r="C27" s="43">
        <f>VLOOKUP(A27,'Consol data'!A26:J182,9,TRUE)*10^6</f>
        <v>42692149004.170609</v>
      </c>
      <c r="D27" s="45">
        <f>VLOOKUP(A27,'Consol data'!A26:J182,10,FALSE)</f>
        <v>19.402023740000001</v>
      </c>
      <c r="E27" s="48">
        <f>VLOOKUP(A27,'Consol data'!A26:F182,5,TRUE)*10^3</f>
        <v>18100000</v>
      </c>
      <c r="F27" s="48">
        <f>VLOOKUP(A27,'Consol data'!A26:F182,4,TRUE)*10^3</f>
        <v>161700000</v>
      </c>
      <c r="G27" s="49">
        <f t="shared" si="3"/>
        <v>0</v>
      </c>
      <c r="H27" s="54">
        <f t="shared" si="1"/>
        <v>0</v>
      </c>
      <c r="I27" s="55">
        <f t="shared" si="2"/>
        <v>0</v>
      </c>
    </row>
    <row r="28" spans="1:9" x14ac:dyDescent="0.25">
      <c r="A28" s="53" t="str">
        <f>UPPER('IMCO Sheet'!E30)</f>
        <v>CENTERPOINT ENERGY INC</v>
      </c>
      <c r="B28" s="59" t="str">
        <f>'IMCO Sheet'!F30</f>
        <v>26,179</v>
      </c>
      <c r="C28" s="43">
        <f>VLOOKUP(A28,'Consol data'!A27:J183,9,TRUE)*10^6</f>
        <v>36387773600</v>
      </c>
      <c r="D28" s="45">
        <f>VLOOKUP(A28,'Consol data'!A27:J183,10,FALSE)</f>
        <v>29.99</v>
      </c>
      <c r="E28" s="48">
        <f>VLOOKUP(A28,'Consol data'!A27:F183,5,TRUE)*10^3</f>
        <v>4891379.0000000009</v>
      </c>
      <c r="F28" s="48">
        <f>VLOOKUP(A28,'Consol data'!A27:F183,4,TRUE)*10^3</f>
        <v>31301680</v>
      </c>
      <c r="G28" s="49">
        <f t="shared" si="3"/>
        <v>2.157615408489845E-5</v>
      </c>
      <c r="H28" s="54">
        <f t="shared" si="1"/>
        <v>105.53714699163652</v>
      </c>
      <c r="I28" s="55">
        <f t="shared" si="2"/>
        <v>675.36987079618416</v>
      </c>
    </row>
    <row r="29" spans="1:9" x14ac:dyDescent="0.25">
      <c r="A29" s="53" t="str">
        <f>UPPER('IMCO Sheet'!E31)</f>
        <v>CHENIERE ENERGY INC</v>
      </c>
      <c r="B29" s="59"/>
      <c r="C29" s="43">
        <f>VLOOKUP(A29,'Consol data'!A28:J184,9,TRUE)*10^6</f>
        <v>66237179999.999992</v>
      </c>
      <c r="D29" s="45">
        <f>VLOOKUP(A29,'Consol data'!A28:J184,10,FALSE)</f>
        <v>149.96</v>
      </c>
      <c r="E29" s="48">
        <f>VLOOKUP(A29,'Consol data'!A28:F184,5,TRUE)*10^3</f>
        <v>11168945</v>
      </c>
      <c r="F29" s="48">
        <f>VLOOKUP(A29,'Consol data'!A28:F184,4,TRUE)*10^3</f>
        <v>11168945</v>
      </c>
      <c r="G29" s="49">
        <f t="shared" si="3"/>
        <v>0</v>
      </c>
      <c r="H29" s="54">
        <f t="shared" si="1"/>
        <v>0</v>
      </c>
      <c r="I29" s="55">
        <f t="shared" si="2"/>
        <v>0</v>
      </c>
    </row>
    <row r="30" spans="1:9" x14ac:dyDescent="0.25">
      <c r="A30" s="53" t="str">
        <f>UPPER('IMCO Sheet'!E32)</f>
        <v>CHESAPEAKE ENERGY CORP</v>
      </c>
      <c r="B30" s="59"/>
      <c r="C30" s="43">
        <f>VLOOKUP(A30,'Consol data'!A29:J185,9,TRUE)*10^6</f>
        <v>15795063400</v>
      </c>
      <c r="D30" s="45">
        <f>VLOOKUP(A30,'Consol data'!A29:J185,10,FALSE)</f>
        <v>94.37</v>
      </c>
      <c r="E30" s="48">
        <f>VLOOKUP(A30,'Consol data'!A29:F185,5,TRUE)*10^3</f>
        <v>1729353.0000000028</v>
      </c>
      <c r="F30" s="48">
        <f>VLOOKUP(A30,'Consol data'!A29:F185,4,TRUE)*10^3</f>
        <v>83729353</v>
      </c>
      <c r="G30" s="49">
        <f t="shared" si="3"/>
        <v>0</v>
      </c>
      <c r="H30" s="54">
        <f t="shared" si="1"/>
        <v>0</v>
      </c>
      <c r="I30" s="55">
        <f t="shared" si="2"/>
        <v>0</v>
      </c>
    </row>
    <row r="31" spans="1:9" x14ac:dyDescent="0.25">
      <c r="A31" s="53" t="str">
        <f>UPPER('IMCO Sheet'!E33)</f>
        <v>CHEVRON CORP NEW</v>
      </c>
      <c r="B31" s="59"/>
      <c r="C31" s="43">
        <f>VLOOKUP(A31,'Consol data'!A30:J186,9,TRUE)*10^6</f>
        <v>354191181400</v>
      </c>
      <c r="D31" s="45">
        <f>VLOOKUP(A31,'Consol data'!A30:J186,10,FALSE)</f>
        <v>179.49</v>
      </c>
      <c r="E31" s="48">
        <f>VLOOKUP(A31,'Consol data'!A30:F186,5,TRUE)*10^3</f>
        <v>53000000</v>
      </c>
      <c r="F31" s="48">
        <f>VLOOKUP(A31,'Consol data'!A30:F186,4,TRUE)*10^3</f>
        <v>645000000</v>
      </c>
      <c r="G31" s="49">
        <f t="shared" si="3"/>
        <v>0</v>
      </c>
      <c r="H31" s="54">
        <f t="shared" si="1"/>
        <v>0</v>
      </c>
      <c r="I31" s="55">
        <f t="shared" si="2"/>
        <v>0</v>
      </c>
    </row>
    <row r="32" spans="1:9" x14ac:dyDescent="0.25">
      <c r="A32" s="53" t="str">
        <f>UPPER('IMCO Sheet'!E34)</f>
        <v>CIVITAS RESOURCES INC</v>
      </c>
      <c r="B32" s="59"/>
      <c r="C32" s="43">
        <f>VLOOKUP(A32,'Consol data'!A31:J187,9,TRUE)*10^6</f>
        <v>4581067200</v>
      </c>
      <c r="D32" s="45">
        <f>VLOOKUP(A32,'Consol data'!A31:J187,10,FALSE)</f>
        <v>57.93</v>
      </c>
      <c r="E32" s="48">
        <f>VLOOKUP(A32,'Consol data'!A31:F187,5,TRUE)*10^3</f>
        <v>1250800</v>
      </c>
      <c r="F32" s="48">
        <f>VLOOKUP(A32,'Consol data'!A31:F187,4,TRUE)*10^3</f>
        <v>1250800</v>
      </c>
      <c r="G32" s="49">
        <f t="shared" si="3"/>
        <v>0</v>
      </c>
      <c r="H32" s="54">
        <f t="shared" si="1"/>
        <v>0</v>
      </c>
      <c r="I32" s="55">
        <f t="shared" si="2"/>
        <v>0</v>
      </c>
    </row>
    <row r="33" spans="1:9" x14ac:dyDescent="0.25">
      <c r="A33" s="53" t="str">
        <f>UPPER('IMCO Sheet'!E35)</f>
        <v>CMS ENERGY CORP</v>
      </c>
      <c r="B33" s="59"/>
      <c r="C33" s="43">
        <f>VLOOKUP(A33,'Consol data'!A32:J188,9,TRUE)*10^6</f>
        <v>33410029000.000004</v>
      </c>
      <c r="D33" s="45">
        <f>VLOOKUP(A33,'Consol data'!A32:J188,10,FALSE)</f>
        <v>63.33</v>
      </c>
      <c r="E33" s="48">
        <f>VLOOKUP(A33,'Consol data'!A32:F188,5,TRUE)*10^3</f>
        <v>17687946.000000004</v>
      </c>
      <c r="F33" s="48">
        <f>VLOOKUP(A33,'Consol data'!A32:F188,4,TRUE)*10^3</f>
        <v>42502046</v>
      </c>
      <c r="G33" s="49">
        <f t="shared" si="3"/>
        <v>0</v>
      </c>
      <c r="H33" s="54">
        <f t="shared" si="1"/>
        <v>0</v>
      </c>
      <c r="I33" s="55">
        <f t="shared" si="2"/>
        <v>0</v>
      </c>
    </row>
    <row r="34" spans="1:9" x14ac:dyDescent="0.25">
      <c r="A34" s="53" t="str">
        <f>UPPER('IMCO Sheet'!E36)</f>
        <v>COASTAL GASLINK PIPELINE LTD</v>
      </c>
      <c r="B34" s="59"/>
      <c r="C34" s="43">
        <f>VLOOKUP(A34,'Consol data'!A33:J189,9,TRUE)*10^6</f>
        <v>0</v>
      </c>
      <c r="D34" s="45">
        <f>VLOOKUP(A34,'Consol data'!A33:J189,10,FALSE)</f>
        <v>0</v>
      </c>
      <c r="E34" s="48">
        <f>VLOOKUP(A34,'Consol data'!A33:F189,5,TRUE)*10^3</f>
        <v>0</v>
      </c>
      <c r="F34" s="48">
        <f>VLOOKUP(A34,'Consol data'!A33:F189,4,TRUE)*10^3</f>
        <v>0</v>
      </c>
      <c r="G34" s="49"/>
      <c r="H34" s="54">
        <f t="shared" si="1"/>
        <v>0</v>
      </c>
      <c r="I34" s="55">
        <f t="shared" si="2"/>
        <v>0</v>
      </c>
    </row>
    <row r="35" spans="1:9" x14ac:dyDescent="0.25">
      <c r="A35" s="53" t="str">
        <f>UPPER('IMCO Sheet'!E37)</f>
        <v>CONOCOPHILLIPS</v>
      </c>
      <c r="B35" s="59" t="str">
        <f>'IMCO Sheet'!F37</f>
        <v>52,173</v>
      </c>
      <c r="C35" s="43">
        <f>VLOOKUP(A35,'Consol data'!A34:J190,9,TRUE)*10^6</f>
        <v>112527312228.49602</v>
      </c>
      <c r="D35" s="45">
        <f>VLOOKUP(A35,'Consol data'!A34:J190,10,FALSE)</f>
        <v>87.150316000000004</v>
      </c>
      <c r="E35" s="48">
        <f>VLOOKUP(A35,'Consol data'!A34:F190,5,TRUE)*10^3</f>
        <v>16014000</v>
      </c>
      <c r="F35" s="48">
        <f>VLOOKUP(A35,'Consol data'!A34:F190,4,TRUE)*10^3</f>
        <v>251014000</v>
      </c>
      <c r="G35" s="49">
        <f t="shared" si="3"/>
        <v>4.0407020718980271E-5</v>
      </c>
      <c r="H35" s="54">
        <f t="shared" si="1"/>
        <v>647.07802979375003</v>
      </c>
      <c r="I35" s="55">
        <f t="shared" si="2"/>
        <v>10142.727898754114</v>
      </c>
    </row>
    <row r="36" spans="1:9" x14ac:dyDescent="0.25">
      <c r="A36" s="53" t="str">
        <f>UPPER('IMCO Sheet'!E38)</f>
        <v>CONTINENTAL RESOURCES INC/OK</v>
      </c>
      <c r="B36" s="59"/>
      <c r="C36" s="43">
        <f>VLOOKUP(A36,'Consol data'!A35:J191,9,TRUE)*10^6</f>
        <v>0</v>
      </c>
      <c r="D36" s="45">
        <f>VLOOKUP(A36,'Consol data'!A35:J191,10,FALSE)</f>
        <v>54.852999740000001</v>
      </c>
      <c r="E36" s="48">
        <f>VLOOKUP(A36,'Consol data'!A35:F191,5,TRUE)*10^3</f>
        <v>3350000</v>
      </c>
      <c r="F36" s="48">
        <f>VLOOKUP(A36,'Consol data'!A35:F191,4,TRUE)*10^3</f>
        <v>3350000</v>
      </c>
      <c r="G36" s="49"/>
      <c r="H36" s="54">
        <f t="shared" si="1"/>
        <v>0</v>
      </c>
      <c r="I36" s="55">
        <f t="shared" si="2"/>
        <v>0</v>
      </c>
    </row>
    <row r="37" spans="1:9" x14ac:dyDescent="0.25">
      <c r="A37" s="53" t="str">
        <f>UPPER('IMCO Sheet'!E39)</f>
        <v>CRESCENT ENERGY INC-A</v>
      </c>
      <c r="B37" s="59"/>
      <c r="C37" s="43">
        <f>VLOOKUP(A37,'Consol data'!A36:J192,9,TRUE)*10^6</f>
        <v>3273949600</v>
      </c>
      <c r="D37" s="45">
        <f>VLOOKUP(A37,'Consol data'!A36:J192,10,FALSE)</f>
        <v>11.99</v>
      </c>
      <c r="E37" s="48">
        <f>VLOOKUP(A37,'Consol data'!A36:F192,5,TRUE)*10^3</f>
        <v>1981075</v>
      </c>
      <c r="F37" s="48">
        <f>VLOOKUP(A37,'Consol data'!A36:F192,4,TRUE)*10^3</f>
        <v>1981075</v>
      </c>
      <c r="G37" s="49">
        <f t="shared" si="3"/>
        <v>0</v>
      </c>
      <c r="H37" s="54">
        <f t="shared" si="1"/>
        <v>0</v>
      </c>
      <c r="I37" s="55">
        <f t="shared" si="2"/>
        <v>0</v>
      </c>
    </row>
    <row r="38" spans="1:9" x14ac:dyDescent="0.25">
      <c r="A38" s="53" t="str">
        <f>UPPER('IMCO Sheet'!E40)</f>
        <v>CRESCENT PT ENERGY CORP</v>
      </c>
      <c r="B38" s="59"/>
      <c r="C38" s="43">
        <f>VLOOKUP(A38,'Consol data'!A37:J193,9,TRUE)*10^6</f>
        <v>4872505924.4312</v>
      </c>
      <c r="D38" s="45">
        <f>VLOOKUP(A38,'Consol data'!A37:J193,10,FALSE)</f>
        <v>7.1345089200000009</v>
      </c>
      <c r="E38" s="48">
        <f>VLOOKUP(A38,'Consol data'!A37:F193,5,TRUE)*10^3</f>
        <v>1305425</v>
      </c>
      <c r="F38" s="48">
        <f>VLOOKUP(A38,'Consol data'!A37:F193,4,TRUE)*10^3</f>
        <v>1305425</v>
      </c>
      <c r="G38" s="49">
        <f t="shared" si="3"/>
        <v>0</v>
      </c>
      <c r="H38" s="54">
        <f t="shared" si="1"/>
        <v>0</v>
      </c>
      <c r="I38" s="55">
        <f t="shared" si="2"/>
        <v>0</v>
      </c>
    </row>
    <row r="39" spans="1:9" x14ac:dyDescent="0.25">
      <c r="A39" s="53" t="str">
        <f>UPPER('IMCO Sheet'!E41)</f>
        <v>CSV HOLDINGS INC</v>
      </c>
      <c r="B39" s="59"/>
      <c r="C39" s="43">
        <f>VLOOKUP(A39,'Consol data'!A38:J194,9,TRUE)*10^6</f>
        <v>0</v>
      </c>
      <c r="D39" s="45">
        <f>VLOOKUP(A39,'Consol data'!A38:J194,10,FALSE)</f>
        <v>0</v>
      </c>
      <c r="E39" s="48">
        <f>VLOOKUP(A39,'Consol data'!A38:F194,5,TRUE)*10^3</f>
        <v>0</v>
      </c>
      <c r="F39" s="48">
        <f>VLOOKUP(A39,'Consol data'!A38:F194,4,TRUE)*10^3</f>
        <v>0</v>
      </c>
      <c r="G39" s="49"/>
      <c r="H39" s="54">
        <f t="shared" si="1"/>
        <v>0</v>
      </c>
      <c r="I39" s="55">
        <f t="shared" si="2"/>
        <v>0</v>
      </c>
    </row>
    <row r="40" spans="1:9" x14ac:dyDescent="0.25">
      <c r="A40" s="53" t="str">
        <f>UPPER('IMCO Sheet'!E42)</f>
        <v>DEVON ENERGY CORP NEW</v>
      </c>
      <c r="B40" s="59"/>
      <c r="C40" s="43">
        <f>VLOOKUP(A40,'Consol data'!A39:J195,9,TRUE)*10^6</f>
        <v>45559030000</v>
      </c>
      <c r="D40" s="45">
        <f>VLOOKUP(A40,'Consol data'!A39:J195,10,FALSE)</f>
        <v>61.51</v>
      </c>
      <c r="E40" s="48">
        <f>VLOOKUP(A40,'Consol data'!A39:F195,5,TRUE)*10^3</f>
        <v>4979500</v>
      </c>
      <c r="F40" s="48">
        <f>VLOOKUP(A40,'Consol data'!A39:F195,4,TRUE)*10^3</f>
        <v>94979500</v>
      </c>
      <c r="G40" s="49">
        <f t="shared" si="3"/>
        <v>0</v>
      </c>
      <c r="H40" s="54">
        <f t="shared" si="1"/>
        <v>0</v>
      </c>
      <c r="I40" s="55">
        <f t="shared" si="2"/>
        <v>0</v>
      </c>
    </row>
    <row r="41" spans="1:9" x14ac:dyDescent="0.25">
      <c r="A41" s="53" t="str">
        <f>UPPER('IMCO Sheet'!E43)</f>
        <v>DIAMONDBACK ENERGY INC</v>
      </c>
      <c r="B41" s="59"/>
      <c r="C41" s="43">
        <f>VLOOKUP(A41,'Consol data'!A40:J196,9,TRUE)*10^6</f>
        <v>23169150950.400398</v>
      </c>
      <c r="D41" s="45">
        <f>VLOOKUP(A41,'Consol data'!A40:J196,10,FALSE)</f>
        <v>101.02051036</v>
      </c>
      <c r="E41" s="48">
        <f>VLOOKUP(A41,'Consol data'!A40:F196,5,TRUE)*10^3</f>
        <v>2161366.9999999981</v>
      </c>
      <c r="F41" s="48">
        <f>VLOOKUP(A41,'Consol data'!A40:F196,4,TRUE)*10^3</f>
        <v>47251969</v>
      </c>
      <c r="G41" s="49">
        <f t="shared" si="3"/>
        <v>0</v>
      </c>
      <c r="H41" s="54">
        <f t="shared" si="1"/>
        <v>0</v>
      </c>
      <c r="I41" s="55">
        <f t="shared" si="2"/>
        <v>0</v>
      </c>
    </row>
    <row r="42" spans="1:9" x14ac:dyDescent="0.25">
      <c r="A42" s="53" t="str">
        <f>UPPER('IMCO Sheet'!E44)</f>
        <v>DOMINION ENERGY INC</v>
      </c>
      <c r="B42" s="59"/>
      <c r="C42" s="43">
        <f>VLOOKUP(A42,'Consol data'!A41:J197,9,TRUE)*10^6</f>
        <v>69988498518.399994</v>
      </c>
      <c r="D42" s="45">
        <f>VLOOKUP(A42,'Consol data'!A41:J197,10,FALSE)</f>
        <v>45.288621840000005</v>
      </c>
      <c r="E42" s="48">
        <f>VLOOKUP(A42,'Consol data'!A41:F197,5,TRUE)*10^3</f>
        <v>33645033</v>
      </c>
      <c r="F42" s="48">
        <f>VLOOKUP(A42,'Consol data'!A41:F197,4,TRUE)*10^3</f>
        <v>62924334</v>
      </c>
      <c r="G42" s="49">
        <f t="shared" si="3"/>
        <v>0</v>
      </c>
      <c r="H42" s="54">
        <f t="shared" si="1"/>
        <v>0</v>
      </c>
      <c r="I42" s="55">
        <f t="shared" si="2"/>
        <v>0</v>
      </c>
    </row>
    <row r="43" spans="1:9" x14ac:dyDescent="0.25">
      <c r="A43" s="53" t="str">
        <f>UPPER('IMCO Sheet'!E45)</f>
        <v>DTE ENERGY CO</v>
      </c>
      <c r="B43" s="59"/>
      <c r="C43" s="43">
        <f>VLOOKUP(A43,'Consol data'!A42:J198,9,TRUE)*10^6</f>
        <v>32030676987.806206</v>
      </c>
      <c r="D43" s="45">
        <f>VLOOKUP(A43,'Consol data'!A42:J198,10,FALSE)</f>
        <v>86.803191860000013</v>
      </c>
      <c r="E43" s="48">
        <f>VLOOKUP(A43,'Consol data'!A42:F198,5,TRUE)*10^3</f>
        <v>27278000</v>
      </c>
      <c r="F43" s="48">
        <f>VLOOKUP(A43,'Consol data'!A42:F198,4,TRUE)*10^3</f>
        <v>53475000</v>
      </c>
      <c r="G43" s="49">
        <f t="shared" si="3"/>
        <v>0</v>
      </c>
      <c r="H43" s="54">
        <f t="shared" si="1"/>
        <v>0</v>
      </c>
      <c r="I43" s="55">
        <f t="shared" si="2"/>
        <v>0</v>
      </c>
    </row>
    <row r="44" spans="1:9" x14ac:dyDescent="0.25">
      <c r="A44" s="53" t="str">
        <f>UPPER('IMCO Sheet'!E46)</f>
        <v>DUKE ENERGY CORP NEW</v>
      </c>
      <c r="B44" s="59"/>
      <c r="C44" s="43">
        <f>VLOOKUP(A44,'Consol data'!A43:J199,9,TRUE)*10^6</f>
        <v>118331886646.60001</v>
      </c>
      <c r="D44" s="45">
        <f>VLOOKUP(A44,'Consol data'!A43:J199,10,FALSE)</f>
        <v>76.064500379999998</v>
      </c>
      <c r="E44" s="48">
        <f>VLOOKUP(A44,'Consol data'!A43:F199,5,TRUE)*10^3</f>
        <v>79220000</v>
      </c>
      <c r="F44" s="48">
        <f>VLOOKUP(A44,'Consol data'!A43:F199,4,TRUE)*10^3</f>
        <v>117808000</v>
      </c>
      <c r="G44" s="49">
        <f t="shared" si="3"/>
        <v>0</v>
      </c>
      <c r="H44" s="54">
        <f t="shared" si="1"/>
        <v>0</v>
      </c>
      <c r="I44" s="55">
        <f t="shared" si="2"/>
        <v>0</v>
      </c>
    </row>
    <row r="45" spans="1:9" x14ac:dyDescent="0.25">
      <c r="A45" s="53" t="str">
        <f>UPPER('IMCO Sheet'!E47)</f>
        <v>ECOPETROL SA</v>
      </c>
      <c r="B45" s="59"/>
      <c r="C45" s="43">
        <f>VLOOKUP(A45,'Consol data'!A44:J200,9,TRUE)*10^6</f>
        <v>46821436788.599998</v>
      </c>
      <c r="D45" s="45">
        <f>VLOOKUP(A45,'Consol data'!A44:J200,10,FALSE)</f>
        <v>0.49851999999999996</v>
      </c>
      <c r="E45" s="48">
        <f>VLOOKUP(A45,'Consol data'!A44:F200,5,TRUE)*10^3</f>
        <v>13460533.999999985</v>
      </c>
      <c r="F45" s="48">
        <f>VLOOKUP(A45,'Consol data'!A44:F200,4,TRUE)*10^3</f>
        <v>166908534</v>
      </c>
      <c r="G45" s="49">
        <f t="shared" si="3"/>
        <v>0</v>
      </c>
      <c r="H45" s="54">
        <f t="shared" si="1"/>
        <v>0</v>
      </c>
      <c r="I45" s="55">
        <f t="shared" si="2"/>
        <v>0</v>
      </c>
    </row>
    <row r="46" spans="1:9" x14ac:dyDescent="0.25">
      <c r="A46" s="53" t="str">
        <f>UPPER('IMCO Sheet'!E48)</f>
        <v>EMERA INC</v>
      </c>
      <c r="B46" s="59"/>
      <c r="C46" s="43">
        <f>VLOOKUP(A46,'Consol data'!A45:J201,9,TRUE)*10^6</f>
        <v>25260232899.825001</v>
      </c>
      <c r="D46" s="45">
        <f>VLOOKUP(A46,'Consol data'!A45:J201,10,FALSE)</f>
        <v>38.220583500000004</v>
      </c>
      <c r="E46" s="48">
        <f>VLOOKUP(A46,'Consol data'!A45:F201,5,TRUE)*10^3</f>
        <v>14925227.000000002</v>
      </c>
      <c r="F46" s="48">
        <f>VLOOKUP(A46,'Consol data'!A45:F201,4,TRUE)*10^3</f>
        <v>23735997.000000004</v>
      </c>
      <c r="G46" s="49">
        <f t="shared" si="3"/>
        <v>0</v>
      </c>
      <c r="H46" s="54">
        <f t="shared" si="1"/>
        <v>0</v>
      </c>
      <c r="I46" s="55">
        <f t="shared" si="2"/>
        <v>0</v>
      </c>
    </row>
    <row r="47" spans="1:9" x14ac:dyDescent="0.25">
      <c r="A47" s="53" t="str">
        <f>UPPER('IMCO Sheet'!E49)</f>
        <v>ENBRIDGE INC</v>
      </c>
      <c r="B47" s="59"/>
      <c r="C47" s="43">
        <f>VLOOKUP(A47,'Consol data'!A46:J202,9,TRUE)*10^6</f>
        <v>146572060272</v>
      </c>
      <c r="D47" s="45">
        <f>VLOOKUP(A47,'Consol data'!A46:J202,10,FALSE)</f>
        <v>39.114243520000002</v>
      </c>
      <c r="E47" s="48">
        <f>VLOOKUP(A47,'Consol data'!A46:F202,5,TRUE)*10^3</f>
        <v>14408000</v>
      </c>
      <c r="F47" s="48">
        <f>VLOOKUP(A47,'Consol data'!A46:F202,4,TRUE)*10^3</f>
        <v>68508602</v>
      </c>
      <c r="G47" s="49">
        <f t="shared" si="3"/>
        <v>0</v>
      </c>
      <c r="H47" s="54">
        <f t="shared" si="1"/>
        <v>0</v>
      </c>
      <c r="I47" s="55">
        <f t="shared" si="2"/>
        <v>0</v>
      </c>
    </row>
    <row r="48" spans="1:9" x14ac:dyDescent="0.25">
      <c r="A48" s="53" t="str">
        <f>UPPER('IMCO Sheet'!E50)</f>
        <v>ENEL SPA</v>
      </c>
      <c r="B48" s="59"/>
      <c r="C48" s="43">
        <f>VLOOKUP(A48,'Consol data'!A47:J203,9,TRUE)*10^6</f>
        <v>148452978613.71149</v>
      </c>
      <c r="D48" s="45">
        <f>VLOOKUP(A48,'Consol data'!A47:J203,10,FALSE)</f>
        <v>5.3983519300000005</v>
      </c>
      <c r="E48" s="48">
        <f>VLOOKUP(A48,'Consol data'!A48:F203,5,TRUE)*10^3</f>
        <v>57089658.000000007</v>
      </c>
      <c r="F48" s="48">
        <f>VLOOKUP(A48,'Consol data'!A48:F203,4,TRUE)*10^3</f>
        <v>132889455.00000001</v>
      </c>
      <c r="G48" s="49">
        <f t="shared" si="3"/>
        <v>0</v>
      </c>
      <c r="H48" s="54">
        <f t="shared" si="1"/>
        <v>0</v>
      </c>
      <c r="I48" s="55">
        <f t="shared" si="2"/>
        <v>0</v>
      </c>
    </row>
    <row r="49" spans="1:9" x14ac:dyDescent="0.25">
      <c r="A49" s="53" t="str">
        <f>UPPER('IMCO Sheet'!E51)</f>
        <v>ENERFLEX LTD</v>
      </c>
      <c r="B49" s="59"/>
      <c r="C49" s="43">
        <f>VLOOKUP(A49,'Consol data'!A48:J204,9,TRUE)*10^6</f>
        <v>1688584049.6184001</v>
      </c>
      <c r="D49" s="45">
        <f>VLOOKUP(A49,'Consol data'!A48:J204,10,FALSE)</f>
        <v>6.3073194799999994</v>
      </c>
      <c r="E49" s="48">
        <f>VLOOKUP(A49,'Consol data'!A49:F204,5,TRUE)*10^3</f>
        <v>30699.999999999818</v>
      </c>
      <c r="F49" s="48">
        <f>VLOOKUP(A49,'Consol data'!A49:F204,4,TRUE)*10^3</f>
        <v>3175700</v>
      </c>
      <c r="G49" s="49">
        <f t="shared" si="3"/>
        <v>0</v>
      </c>
      <c r="H49" s="54">
        <f t="shared" si="1"/>
        <v>0</v>
      </c>
      <c r="I49" s="55">
        <f t="shared" si="2"/>
        <v>0</v>
      </c>
    </row>
    <row r="50" spans="1:9" x14ac:dyDescent="0.25">
      <c r="A50" s="53" t="str">
        <f>UPPER('IMCO Sheet'!E52)</f>
        <v>ENERGY TRANSFER LP</v>
      </c>
      <c r="B50" s="59"/>
      <c r="C50" s="43">
        <f>VLOOKUP(A50,'Consol data'!A49:J205,9,TRUE)*10^6</f>
        <v>73678255672.373001</v>
      </c>
      <c r="D50" s="45">
        <f>VLOOKUP(A50,'Consol data'!A49:J205,10,FALSE)</f>
        <v>8.7667309400000004</v>
      </c>
      <c r="E50" s="48">
        <f>VLOOKUP(A50,'Consol data'!A50:F205,5,TRUE)*10^3</f>
        <v>0</v>
      </c>
      <c r="F50" s="48">
        <f>VLOOKUP(A50,'Consol data'!A50:F205,4,TRUE)*10^3</f>
        <v>0</v>
      </c>
      <c r="G50" s="49">
        <f t="shared" si="3"/>
        <v>0</v>
      </c>
      <c r="H50" s="54">
        <f t="shared" si="1"/>
        <v>0</v>
      </c>
      <c r="I50" s="55">
        <f t="shared" si="2"/>
        <v>0</v>
      </c>
    </row>
    <row r="51" spans="1:9" x14ac:dyDescent="0.25">
      <c r="A51" s="53" t="str">
        <f>UPPER('IMCO Sheet'!E53)</f>
        <v>ENERPLUS CORP</v>
      </c>
      <c r="B51" s="59"/>
      <c r="C51" s="43">
        <f>VLOOKUP(A51,'Consol data'!A50:J206,9,TRUE)*10^6</f>
        <v>3011580869.3674002</v>
      </c>
      <c r="D51" s="45">
        <f>VLOOKUP(A51,'Consol data'!A50:J206,10,FALSE)</f>
        <v>17.651631800000001</v>
      </c>
      <c r="E51" s="48">
        <f>VLOOKUP(A51,'Consol data'!A51:F206,5,TRUE)*10^3</f>
        <v>962453</v>
      </c>
      <c r="F51" s="48">
        <f>VLOOKUP(A51,'Consol data'!A51:F206,4,TRUE)*10^3</f>
        <v>962520</v>
      </c>
      <c r="G51" s="49">
        <f t="shared" si="3"/>
        <v>0</v>
      </c>
      <c r="H51" s="54">
        <f t="shared" si="1"/>
        <v>0</v>
      </c>
      <c r="I51" s="55">
        <f t="shared" si="2"/>
        <v>0</v>
      </c>
    </row>
    <row r="52" spans="1:9" x14ac:dyDescent="0.25">
      <c r="A52" s="53" t="str">
        <f>UPPER('IMCO Sheet'!E54)</f>
        <v>ENI SPA</v>
      </c>
      <c r="B52" s="59"/>
      <c r="C52" s="43">
        <f>VLOOKUP(A52,'Consol data'!A51:J207,9,TRUE)*10^6</f>
        <v>62574576119.335403</v>
      </c>
      <c r="D52" s="45">
        <f>VLOOKUP(A52,'Consol data'!A51:J207,10,FALSE)</f>
        <v>14.258947066000001</v>
      </c>
      <c r="E52" s="48">
        <f>VLOOKUP(A52,'Consol data'!A52:F207,5,TRUE)*10^3</f>
        <v>40182973</v>
      </c>
      <c r="F52" s="48">
        <f>VLOOKUP(A52,'Consol data'!A52:F207,4,TRUE)*10^3</f>
        <v>219609973</v>
      </c>
      <c r="G52" s="49">
        <f t="shared" si="3"/>
        <v>0</v>
      </c>
      <c r="H52" s="54">
        <f t="shared" si="1"/>
        <v>0</v>
      </c>
      <c r="I52" s="55">
        <f t="shared" si="2"/>
        <v>0</v>
      </c>
    </row>
    <row r="53" spans="1:9" x14ac:dyDescent="0.25">
      <c r="A53" s="53" t="str">
        <f>UPPER('IMCO Sheet'!E55)</f>
        <v>EOG RES INC</v>
      </c>
      <c r="B53" s="59"/>
      <c r="C53" s="43">
        <f>VLOOKUP(A53,'Consol data'!A52:J208,9,TRUE)*10^6</f>
        <v>76104447600</v>
      </c>
      <c r="D53" s="45">
        <f>VLOOKUP(A53,'Consol data'!A52:J208,10,FALSE)</f>
        <v>129.52000000000001</v>
      </c>
      <c r="E53" s="48">
        <f>VLOOKUP(A53,'Consol data'!A53:F208,5,TRUE)*10^3</f>
        <v>5450442.9999999991</v>
      </c>
      <c r="F53" s="48">
        <f>VLOOKUP(A53,'Consol data'!A53:F208,4,TRUE)*10^3</f>
        <v>115741443</v>
      </c>
      <c r="G53" s="49">
        <f t="shared" si="3"/>
        <v>0</v>
      </c>
      <c r="H53" s="54">
        <f t="shared" si="1"/>
        <v>0</v>
      </c>
      <c r="I53" s="55">
        <f t="shared" si="2"/>
        <v>0</v>
      </c>
    </row>
    <row r="54" spans="1:9" x14ac:dyDescent="0.25">
      <c r="A54" s="53" t="str">
        <f>UPPER('IMCO Sheet'!E56)</f>
        <v>EQT CORP</v>
      </c>
      <c r="B54" s="59" t="str">
        <f>'IMCO Sheet'!F56</f>
        <v>23,663</v>
      </c>
      <c r="C54" s="43">
        <f>VLOOKUP(A54,'Consol data'!A53:J209,9,TRUE)*10^6</f>
        <v>16669405299.999998</v>
      </c>
      <c r="D54" s="45">
        <f>VLOOKUP(A54,'Consol data'!A53:J209,10,FALSE)</f>
        <v>33.83</v>
      </c>
      <c r="E54" s="48">
        <f>VLOOKUP(A54,'Consol data'!A54:F209,5,TRUE)*10^3</f>
        <v>702985.00000000058</v>
      </c>
      <c r="F54" s="48">
        <f>VLOOKUP(A54,'Consol data'!A54:F209,4,TRUE)*10^3</f>
        <v>101720985</v>
      </c>
      <c r="G54" s="49">
        <f t="shared" si="3"/>
        <v>4.8023266312925994E-5</v>
      </c>
      <c r="H54" s="54">
        <f t="shared" si="1"/>
        <v>33.759635868992305</v>
      </c>
      <c r="I54" s="55">
        <f t="shared" si="2"/>
        <v>4884.9739522681502</v>
      </c>
    </row>
    <row r="55" spans="1:9" x14ac:dyDescent="0.25">
      <c r="A55" s="53" t="str">
        <f>UPPER('IMCO Sheet'!E57)</f>
        <v>EQUINOR ASA</v>
      </c>
      <c r="B55" s="59"/>
      <c r="C55" s="43">
        <f>VLOOKUP(A55,'Consol data'!A54:J210,9,TRUE)*10^6</f>
        <v>97317096800</v>
      </c>
      <c r="D55" s="45">
        <f>VLOOKUP(A55,'Consol data'!A54:J210,10,FALSE)</f>
        <v>351.8</v>
      </c>
      <c r="E55" s="48">
        <f>VLOOKUP(A55,'Consol data'!A55:F210,5,TRUE)*10^3</f>
        <v>11500000</v>
      </c>
      <c r="F55" s="48">
        <f>VLOOKUP(A55,'Consol data'!A55:F210,4,TRUE)*10^3</f>
        <v>254550000</v>
      </c>
      <c r="G55" s="49">
        <f t="shared" si="3"/>
        <v>0</v>
      </c>
      <c r="H55" s="54">
        <f t="shared" si="1"/>
        <v>0</v>
      </c>
      <c r="I55" s="55">
        <f t="shared" si="2"/>
        <v>0</v>
      </c>
    </row>
    <row r="56" spans="1:9" x14ac:dyDescent="0.25">
      <c r="A56" s="53" t="str">
        <f>UPPER('IMCO Sheet'!E58)</f>
        <v>EQUITRANS MIDSTREAM CORP</v>
      </c>
      <c r="B56" s="59"/>
      <c r="C56" s="43">
        <f>VLOOKUP(A56,'Consol data'!A55:J211,9,TRUE)*10^6</f>
        <v>10999079700</v>
      </c>
      <c r="D56" s="45">
        <f>VLOOKUP(A56,'Consol data'!A55:J211,10,FALSE)</f>
        <v>6.7</v>
      </c>
      <c r="E56" s="48">
        <f>VLOOKUP(A56,'Consol data'!A56:F211,5,TRUE)*10^3</f>
        <v>2356194.9999999995</v>
      </c>
      <c r="F56" s="48">
        <f>VLOOKUP(A56,'Consol data'!A56:F211,4,TRUE)*10^3</f>
        <v>2356194.9999999995</v>
      </c>
      <c r="G56" s="49">
        <f t="shared" si="3"/>
        <v>0</v>
      </c>
      <c r="H56" s="54">
        <f t="shared" si="1"/>
        <v>0</v>
      </c>
      <c r="I56" s="55">
        <f t="shared" si="2"/>
        <v>0</v>
      </c>
    </row>
    <row r="57" spans="1:9" x14ac:dyDescent="0.25">
      <c r="A57" s="53" t="str">
        <f>UPPER('IMCO Sheet'!E59)</f>
        <v>EXXON MOBIL CORP</v>
      </c>
      <c r="B57" s="59" t="str">
        <f>'IMCO Sheet'!F59</f>
        <v>64,069</v>
      </c>
      <c r="C57" s="43">
        <f>VLOOKUP(A57,'Consol data'!A56:J212,9,TRUE)*10^6</f>
        <v>474820600000</v>
      </c>
      <c r="D57" s="45">
        <f>VLOOKUP(A57,'Consol data'!A56:J212,10,FALSE)</f>
        <v>110.3</v>
      </c>
      <c r="E57" s="48">
        <f>VLOOKUP(A57,'Consol data'!A57:F212,5,TRUE)*10^3</f>
        <v>105000000</v>
      </c>
      <c r="F57" s="48">
        <f>VLOOKUP(A57,'Consol data'!A57:F212,4,TRUE)*10^3</f>
        <v>825000000</v>
      </c>
      <c r="G57" s="49">
        <f t="shared" si="3"/>
        <v>1.4883117328944869E-5</v>
      </c>
      <c r="H57" s="54">
        <f t="shared" si="1"/>
        <v>1562.7273195392113</v>
      </c>
      <c r="I57" s="55">
        <f t="shared" si="2"/>
        <v>12278.571796379516</v>
      </c>
    </row>
    <row r="58" spans="1:9" x14ac:dyDescent="0.25">
      <c r="A58" s="53" t="str">
        <f>UPPER('IMCO Sheet'!E60)</f>
        <v>FIRSTENERGY CORP</v>
      </c>
      <c r="B58" s="59"/>
      <c r="C58" s="43">
        <f>VLOOKUP(A58,'Consol data'!A57:J213,9,TRUE)*10^6</f>
        <v>46215171300</v>
      </c>
      <c r="D58" s="45">
        <f>VLOOKUP(A58,'Consol data'!A57:J213,10,FALSE)</f>
        <v>41.94</v>
      </c>
      <c r="E58" s="48">
        <f>VLOOKUP(A58,'Consol data'!A58:F213,5,TRUE)*10^3</f>
        <v>17410250</v>
      </c>
      <c r="F58" s="48">
        <f>VLOOKUP(A58,'Consol data'!A58:F213,4,TRUE)*10^3</f>
        <v>49240650</v>
      </c>
      <c r="G58" s="49">
        <f t="shared" si="3"/>
        <v>0</v>
      </c>
      <c r="H58" s="54">
        <f t="shared" si="1"/>
        <v>0</v>
      </c>
      <c r="I58" s="55">
        <f t="shared" si="2"/>
        <v>0</v>
      </c>
    </row>
    <row r="59" spans="1:9" x14ac:dyDescent="0.25">
      <c r="A59" s="53" t="str">
        <f>UPPER('IMCO Sheet'!E61)</f>
        <v>FORTIS INC</v>
      </c>
      <c r="B59" s="59"/>
      <c r="C59" s="43">
        <f>VLOOKUP(A59,'Consol data'!A58:J214,9,TRUE)*10^6</f>
        <v>43128768172.952003</v>
      </c>
      <c r="D59" s="45">
        <f>VLOOKUP(A59,'Consol data'!A58:J214,10,FALSE)</f>
        <v>40.015289160000002</v>
      </c>
      <c r="E59" s="48">
        <f>VLOOKUP(A59,'Consol data'!A59:F214,5,TRUE)*10^3</f>
        <v>8927000</v>
      </c>
      <c r="F59" s="48">
        <f>VLOOKUP(A59,'Consol data'!A59:F214,4,TRUE)*10^3</f>
        <v>116697000</v>
      </c>
      <c r="G59" s="49">
        <f t="shared" si="3"/>
        <v>0</v>
      </c>
      <c r="H59" s="54">
        <f t="shared" si="1"/>
        <v>0</v>
      </c>
      <c r="I59" s="55">
        <f t="shared" si="2"/>
        <v>0</v>
      </c>
    </row>
    <row r="60" spans="1:9" x14ac:dyDescent="0.25">
      <c r="A60" s="53" t="str">
        <f>UPPER('IMCO Sheet'!E62)</f>
        <v>FRANCO NEV CORP</v>
      </c>
      <c r="B60" s="59"/>
      <c r="C60" s="43">
        <f>VLOOKUP(A60,'Consol data'!A59:J215,9,TRUE)*10^6</f>
        <v>18449735339.0284</v>
      </c>
      <c r="D60" s="45">
        <f>VLOOKUP(A60,'Consol data'!A59:J215,10,FALSE)</f>
        <v>136.31638834</v>
      </c>
      <c r="E60" s="48">
        <f>VLOOKUP(A60,'Consol data'!A60:F215,5,TRUE)*10^3</f>
        <v>50</v>
      </c>
      <c r="F60" s="48">
        <f>VLOOKUP(A60,'Consol data'!A60:F215,4,TRUE)*10^3</f>
        <v>134</v>
      </c>
      <c r="G60" s="49">
        <f t="shared" si="3"/>
        <v>0</v>
      </c>
      <c r="H60" s="54">
        <f t="shared" si="1"/>
        <v>0</v>
      </c>
      <c r="I60" s="55">
        <f t="shared" si="2"/>
        <v>0</v>
      </c>
    </row>
    <row r="61" spans="1:9" x14ac:dyDescent="0.25">
      <c r="A61" s="53" t="str">
        <f>UPPER('IMCO Sheet'!E63)</f>
        <v>FREEHOLD ROYALTIES LTD</v>
      </c>
      <c r="B61" s="59"/>
      <c r="C61" s="43">
        <f>VLOOKUP(A61,'Consol data'!A60:J216,9,TRUE)*10^6</f>
        <v>1878026458.1738</v>
      </c>
      <c r="D61" s="45">
        <f>VLOOKUP(A61,'Consol data'!A60:J216,10,FALSE)</f>
        <v>11.69143646</v>
      </c>
      <c r="E61" s="48">
        <f>VLOOKUP(A61,'Consol data'!A61:F216,5,TRUE)*10^3</f>
        <v>0</v>
      </c>
      <c r="F61" s="48">
        <f>VLOOKUP(A61,'Consol data'!A61:F216,4,TRUE)*10^3</f>
        <v>0</v>
      </c>
      <c r="G61" s="49">
        <f t="shared" si="3"/>
        <v>0</v>
      </c>
      <c r="H61" s="54">
        <f t="shared" si="1"/>
        <v>0</v>
      </c>
      <c r="I61" s="55">
        <f t="shared" si="2"/>
        <v>0</v>
      </c>
    </row>
    <row r="62" spans="1:9" x14ac:dyDescent="0.25">
      <c r="A62" s="53" t="str">
        <f>UPPER('IMCO Sheet'!E64)</f>
        <v>GALP ENERGIA SGPS SA</v>
      </c>
      <c r="B62" s="59"/>
      <c r="C62" s="43">
        <f>VLOOKUP(A62,'Consol data'!A61:J217,9,TRUE)*10^6</f>
        <v>15059101521.374601</v>
      </c>
      <c r="D62" s="45">
        <f>VLOOKUP(A62,'Consol data'!A61:J217,10,FALSE)</f>
        <v>13.53344291</v>
      </c>
      <c r="E62" s="48">
        <f>VLOOKUP(A62,'Consol data'!A62:F217,5,TRUE)*10^3</f>
        <v>3498017</v>
      </c>
      <c r="F62" s="48">
        <f>VLOOKUP(A62,'Consol data'!A62:F217,4,TRUE)*10^3</f>
        <v>50343318</v>
      </c>
      <c r="G62" s="49">
        <f t="shared" si="3"/>
        <v>0</v>
      </c>
      <c r="H62" s="54">
        <f t="shared" si="1"/>
        <v>0</v>
      </c>
      <c r="I62" s="55">
        <f t="shared" si="2"/>
        <v>0</v>
      </c>
    </row>
    <row r="63" spans="1:9" x14ac:dyDescent="0.25">
      <c r="A63" s="53" t="str">
        <f>UPPER('IMCO Sheet'!E65)</f>
        <v>GLENCORE PLC</v>
      </c>
      <c r="B63" s="59"/>
      <c r="C63" s="43">
        <f>VLOOKUP(A63,'Consol data'!A62:J218,9,TRUE)*10^6</f>
        <v>107969709600</v>
      </c>
      <c r="D63" s="45">
        <f>VLOOKUP(A63,'Consol data'!A62:J218,10,FALSE)</f>
        <v>552.4</v>
      </c>
      <c r="E63" s="48">
        <f>VLOOKUP(A63,'Consol data'!A63:F218,5,TRUE)*10^3</f>
        <v>27037000</v>
      </c>
      <c r="F63" s="48">
        <f>VLOOKUP(A63,'Consol data'!A63:F218,4,TRUE)*10^3</f>
        <v>369137000</v>
      </c>
      <c r="G63" s="49">
        <f t="shared" si="3"/>
        <v>0</v>
      </c>
      <c r="H63" s="54">
        <f t="shared" si="1"/>
        <v>0</v>
      </c>
      <c r="I63" s="55">
        <f t="shared" si="2"/>
        <v>0</v>
      </c>
    </row>
    <row r="64" spans="1:9" x14ac:dyDescent="0.25">
      <c r="A64" s="53" t="str">
        <f>UPPER('IMCO Sheet'!E66)</f>
        <v>HALLIBURTON CO</v>
      </c>
      <c r="B64" s="59"/>
      <c r="C64" s="43">
        <f>VLOOKUP(A64,'Consol data'!A63:J219,9,TRUE)*10^6</f>
        <v>42260700000</v>
      </c>
      <c r="D64" s="45">
        <f>VLOOKUP(A64,'Consol data'!A63:J219,10,FALSE)</f>
        <v>39.35</v>
      </c>
      <c r="E64" s="48">
        <f>VLOOKUP(A64,'Consol data'!A64:F219,5,TRUE)*10^3</f>
        <v>3727034</v>
      </c>
      <c r="F64" s="48">
        <f>VLOOKUP(A64,'Consol data'!A64:F219,4,TRUE)*10^3</f>
        <v>3904376</v>
      </c>
      <c r="G64" s="49">
        <f t="shared" si="3"/>
        <v>0</v>
      </c>
      <c r="H64" s="54">
        <f t="shared" si="1"/>
        <v>0</v>
      </c>
      <c r="I64" s="55">
        <f t="shared" si="2"/>
        <v>0</v>
      </c>
    </row>
    <row r="65" spans="1:9" x14ac:dyDescent="0.25">
      <c r="A65" s="53" t="str">
        <f>UPPER('IMCO Sheet'!E67)</f>
        <v>HESS CORP</v>
      </c>
      <c r="B65" s="59"/>
      <c r="C65" s="43">
        <f>VLOOKUP(A65,'Consol data'!A64:J220,9,TRUE)*10^6</f>
        <v>50727002900</v>
      </c>
      <c r="D65" s="45">
        <f>VLOOKUP(A65,'Consol data'!A64:J220,10,FALSE)</f>
        <v>141.82</v>
      </c>
      <c r="E65" s="48">
        <f>VLOOKUP(A65,'Consol data'!A65:F220,5,TRUE)*10^3</f>
        <v>2666932.9999999972</v>
      </c>
      <c r="F65" s="48">
        <f>VLOOKUP(A65,'Consol data'!A65:F220,4,TRUE)*10^3</f>
        <v>50912534.999999993</v>
      </c>
      <c r="G65" s="49">
        <f t="shared" si="3"/>
        <v>0</v>
      </c>
      <c r="H65" s="54">
        <f t="shared" si="1"/>
        <v>0</v>
      </c>
      <c r="I65" s="55">
        <f t="shared" si="2"/>
        <v>0</v>
      </c>
    </row>
    <row r="66" spans="1:9" x14ac:dyDescent="0.25">
      <c r="A66" s="53" t="str">
        <f>UPPER('IMCO Sheet'!E68)</f>
        <v>IMPERIAL OIL LTD</v>
      </c>
      <c r="B66" s="59"/>
      <c r="C66" s="43">
        <f>VLOOKUP(A66,'Consol data'!A65:J221,9,TRUE)*10^6</f>
        <v>28938255337.604797</v>
      </c>
      <c r="D66" s="45">
        <f>VLOOKUP(A66,'Consol data'!A65:J221,10,FALSE)</f>
        <v>48.708163900000002</v>
      </c>
      <c r="E66" s="48">
        <f>VLOOKUP(A66,'Consol data'!A66:F221,5,TRUE)*10^3</f>
        <v>14930000</v>
      </c>
      <c r="F66" s="48">
        <f>VLOOKUP(A66,'Consol data'!A66:F221,4,TRUE)*10^3</f>
        <v>14930000</v>
      </c>
      <c r="G66" s="49">
        <f t="shared" si="3"/>
        <v>0</v>
      </c>
      <c r="H66" s="54">
        <f t="shared" si="1"/>
        <v>0</v>
      </c>
      <c r="I66" s="55">
        <f t="shared" si="2"/>
        <v>0</v>
      </c>
    </row>
    <row r="67" spans="1:9" x14ac:dyDescent="0.25">
      <c r="A67" s="53" t="str">
        <f>UPPER('IMCO Sheet'!E69)</f>
        <v>INFRAESTRUCTURA MARINA DEL G</v>
      </c>
      <c r="B67" s="59"/>
      <c r="C67" s="43">
        <f>VLOOKUP(A67,'Consol data'!A66:J222,9,TRUE)*10^6</f>
        <v>0</v>
      </c>
      <c r="D67" s="45">
        <f>VLOOKUP(A67,'Consol data'!A66:J222,10,FALSE)</f>
        <v>0</v>
      </c>
      <c r="E67" s="48">
        <f>VLOOKUP(A67,'Consol data'!A67:F222,5,TRUE)*10^3</f>
        <v>0</v>
      </c>
      <c r="F67" s="48">
        <f>VLOOKUP(A67,'Consol data'!A67:F222,4,TRUE)*10^3</f>
        <v>0</v>
      </c>
      <c r="G67" s="49"/>
      <c r="H67" s="54">
        <f t="shared" ref="H67:H129" si="4">G67*E67</f>
        <v>0</v>
      </c>
      <c r="I67" s="55">
        <f t="shared" ref="I67:I129" si="5">G67*F67</f>
        <v>0</v>
      </c>
    </row>
    <row r="68" spans="1:9" x14ac:dyDescent="0.25">
      <c r="A68" s="53" t="str">
        <f>UPPER('IMCO Sheet'!E70)</f>
        <v>INTER PIPELINE LTD</v>
      </c>
      <c r="B68" s="59"/>
      <c r="C68" s="43">
        <f>VLOOKUP(A68,'Consol data'!A67:J223,9,TRUE)*10^6</f>
        <v>0</v>
      </c>
      <c r="D68" s="45">
        <f>VLOOKUP(A68,'Consol data'!A67:J223,10,FALSE)</f>
        <v>0</v>
      </c>
      <c r="E68" s="48">
        <f>VLOOKUP(A68,'Consol data'!A68:F223,5,TRUE)*10^3</f>
        <v>0</v>
      </c>
      <c r="F68" s="48">
        <f>VLOOKUP(A68,'Consol data'!A68:F223,4,TRUE)*10^3</f>
        <v>0</v>
      </c>
      <c r="G68" s="49"/>
      <c r="H68" s="54">
        <f t="shared" si="4"/>
        <v>0</v>
      </c>
      <c r="I68" s="55">
        <f t="shared" si="5"/>
        <v>0</v>
      </c>
    </row>
    <row r="69" spans="1:9" x14ac:dyDescent="0.25">
      <c r="A69" s="53" t="str">
        <f>UPPER('IMCO Sheet'!E71)</f>
        <v>IRVING OIL LTD</v>
      </c>
      <c r="B69" s="59"/>
      <c r="C69" s="43">
        <f>VLOOKUP(A69,'Consol data'!A68:J224,9,TRUE)*10^6</f>
        <v>0</v>
      </c>
      <c r="D69" s="45">
        <f>VLOOKUP(A69,'Consol data'!A68:J224,10,FALSE)</f>
        <v>0</v>
      </c>
      <c r="E69" s="48">
        <f>VLOOKUP(A69,'Consol data'!A69:F224,5,TRUE)*10^3</f>
        <v>0</v>
      </c>
      <c r="F69" s="48">
        <f>VLOOKUP(A69,'Consol data'!A69:F224,4,TRUE)*10^3</f>
        <v>0</v>
      </c>
      <c r="G69" s="49"/>
      <c r="H69" s="54">
        <f t="shared" si="4"/>
        <v>0</v>
      </c>
      <c r="I69" s="55">
        <f t="shared" si="5"/>
        <v>0</v>
      </c>
    </row>
    <row r="70" spans="1:9" x14ac:dyDescent="0.25">
      <c r="A70" s="53" t="str">
        <f>UPPER('IMCO Sheet'!E72)</f>
        <v>ITOCHU CORP</v>
      </c>
      <c r="B70" s="59"/>
      <c r="C70" s="43">
        <f>VLOOKUP(A70,'Consol data'!A69:J225,9,TRUE)*10^6</f>
        <v>75878056061.905014</v>
      </c>
      <c r="D70" s="45">
        <f>VLOOKUP(A70,'Consol data'!A69:J225,10,FALSE)</f>
        <v>31.631152</v>
      </c>
      <c r="E70" s="48">
        <f>VLOOKUP(A70,'Consol data'!A70:F225,5,TRUE)*10^3</f>
        <v>2263692.0000000005</v>
      </c>
      <c r="F70" s="48">
        <f>VLOOKUP(A70,'Consol data'!A70:F225,4,TRUE)*10^3</f>
        <v>4731172.0000000009</v>
      </c>
      <c r="G70" s="49">
        <f t="shared" ref="G70:G129" si="6">(B70*D70)/C70</f>
        <v>0</v>
      </c>
      <c r="H70" s="54">
        <f t="shared" si="4"/>
        <v>0</v>
      </c>
      <c r="I70" s="55">
        <f t="shared" si="5"/>
        <v>0</v>
      </c>
    </row>
    <row r="71" spans="1:9" x14ac:dyDescent="0.25">
      <c r="A71" s="53" t="str">
        <f>UPPER('IMCO Sheet'!E73)</f>
        <v>JP MORGAN INVESTMENT MANAGEMENT INC</v>
      </c>
      <c r="B71" s="59"/>
      <c r="C71" s="43">
        <f>VLOOKUP(A71,'Consol data'!A70:J226,9,TRUE)*10^6</f>
        <v>0</v>
      </c>
      <c r="D71" s="45">
        <f>VLOOKUP(A71,'Consol data'!A70:J226,10,FALSE)</f>
        <v>0</v>
      </c>
      <c r="E71" s="48">
        <f>VLOOKUP(A71,'Consol data'!A71:F226,5,TRUE)*10^3</f>
        <v>0</v>
      </c>
      <c r="F71" s="48">
        <f>VLOOKUP(A71,'Consol data'!A71:F226,4,TRUE)*10^3</f>
        <v>0</v>
      </c>
      <c r="G71" s="49"/>
      <c r="H71" s="54">
        <f t="shared" si="4"/>
        <v>0</v>
      </c>
      <c r="I71" s="55">
        <f t="shared" si="5"/>
        <v>0</v>
      </c>
    </row>
    <row r="72" spans="1:9" x14ac:dyDescent="0.25">
      <c r="A72" s="53" t="str">
        <f>UPPER('IMCO Sheet'!E74)</f>
        <v>KEYERA CORP</v>
      </c>
      <c r="B72" s="59"/>
      <c r="C72" s="43">
        <f>VLOOKUP(A72,'Consol data'!A71:J227,9,TRUE)*10^6</f>
        <v>7891236073.958601</v>
      </c>
      <c r="D72" s="45">
        <f>VLOOKUP(A72,'Consol data'!A71:J227,10,FALSE)</f>
        <v>21.854049580000002</v>
      </c>
      <c r="E72" s="48">
        <f>VLOOKUP(A72,'Consol data'!A72:F227,5,TRUE)*10^3</f>
        <v>1733232</v>
      </c>
      <c r="F72" s="48">
        <f>VLOOKUP(A72,'Consol data'!A72:F227,4,TRUE)*10^3</f>
        <v>1735962</v>
      </c>
      <c r="G72" s="49">
        <f t="shared" si="6"/>
        <v>0</v>
      </c>
      <c r="H72" s="54">
        <f t="shared" si="4"/>
        <v>0</v>
      </c>
      <c r="I72" s="55">
        <f t="shared" si="5"/>
        <v>0</v>
      </c>
    </row>
    <row r="73" spans="1:9" x14ac:dyDescent="0.25">
      <c r="A73" s="53" t="str">
        <f>UPPER('IMCO Sheet'!E75)</f>
        <v>KINDER MORGAN INC DEL</v>
      </c>
      <c r="B73" s="59"/>
      <c r="C73" s="43">
        <f>VLOOKUP(A73,'Consol data'!A72:J228,9,TRUE)*10^6</f>
        <v>73340083800</v>
      </c>
      <c r="D73" s="45">
        <f>VLOOKUP(A73,'Consol data'!A72:J228,10,FALSE)</f>
        <v>18.079999999999998</v>
      </c>
      <c r="E73" s="48">
        <f>VLOOKUP(A73,'Consol data'!A73:F228,5,TRUE)*10^3</f>
        <v>18000000</v>
      </c>
      <c r="F73" s="48">
        <f>VLOOKUP(A73,'Consol data'!A73:F228,4,TRUE)*10^3</f>
        <v>18000000</v>
      </c>
      <c r="G73" s="49">
        <f t="shared" si="6"/>
        <v>0</v>
      </c>
      <c r="H73" s="54">
        <f t="shared" si="4"/>
        <v>0</v>
      </c>
      <c r="I73" s="55">
        <f t="shared" si="5"/>
        <v>0</v>
      </c>
    </row>
    <row r="74" spans="1:9" x14ac:dyDescent="0.25">
      <c r="A74" s="53" t="str">
        <f>UPPER('IMCO Sheet'!E76)</f>
        <v>KOREA NATIONAL OIL CORP</v>
      </c>
      <c r="B74" s="59"/>
      <c r="C74" s="43">
        <f>VLOOKUP(A74,'Consol data'!A73:J229,9,TRUE)*10^6</f>
        <v>0</v>
      </c>
      <c r="D74" s="45">
        <f>VLOOKUP(A74,'Consol data'!A73:J229,10,FALSE)</f>
        <v>0</v>
      </c>
      <c r="E74" s="48">
        <f>VLOOKUP(A74,'Consol data'!A74:F229,5,TRUE)*10^3</f>
        <v>0</v>
      </c>
      <c r="F74" s="48">
        <f>VLOOKUP(A74,'Consol data'!A74:F229,4,TRUE)*10^3</f>
        <v>0</v>
      </c>
      <c r="G74" s="49"/>
      <c r="H74" s="54">
        <f t="shared" si="4"/>
        <v>0</v>
      </c>
      <c r="I74" s="55">
        <f t="shared" si="5"/>
        <v>0</v>
      </c>
    </row>
    <row r="75" spans="1:9" x14ac:dyDescent="0.25">
      <c r="A75" s="53" t="str">
        <f>UPPER('IMCO Sheet'!E77)</f>
        <v>LEGACY RESERVES INC</v>
      </c>
      <c r="B75" s="59"/>
      <c r="C75" s="43">
        <f>VLOOKUP(A75,'Consol data'!A74:J230,9,TRUE)*10^6</f>
        <v>0</v>
      </c>
      <c r="D75" s="45">
        <f>VLOOKUP(A75,'Consol data'!A74:J230,10,FALSE)</f>
        <v>0</v>
      </c>
      <c r="E75" s="48">
        <f>VLOOKUP(A75,'Consol data'!A75:F230,5,TRUE)*10^3</f>
        <v>0</v>
      </c>
      <c r="F75" s="48">
        <f>VLOOKUP(A75,'Consol data'!A75:F230,4,TRUE)*10^3</f>
        <v>0</v>
      </c>
      <c r="G75" s="49"/>
      <c r="H75" s="54">
        <f t="shared" si="4"/>
        <v>0</v>
      </c>
      <c r="I75" s="55">
        <f t="shared" si="5"/>
        <v>0</v>
      </c>
    </row>
    <row r="76" spans="1:9" x14ac:dyDescent="0.25">
      <c r="A76" s="53" t="str">
        <f>UPPER('IMCO Sheet'!E78)</f>
        <v>MARATHON OIL CORP</v>
      </c>
      <c r="B76" s="59" t="str">
        <f>'IMCO Sheet'!F78</f>
        <v>22,471</v>
      </c>
      <c r="C76" s="43">
        <f>VLOOKUP(A76,'Consol data'!A75:J231,9,TRUE)*10^6</f>
        <v>22880310000</v>
      </c>
      <c r="D76" s="45">
        <f>VLOOKUP(A76,'Consol data'!A75:J231,10,FALSE)</f>
        <v>27.07</v>
      </c>
      <c r="E76" s="48">
        <f>VLOOKUP(A76,'Consol data'!A76:F231,5,TRUE)*10^3</f>
        <v>3360000</v>
      </c>
      <c r="F76" s="48">
        <f>VLOOKUP(A76,'Consol data'!A76:F231,4,TRUE)*10^3</f>
        <v>45410000</v>
      </c>
      <c r="G76" s="49">
        <f t="shared" si="6"/>
        <v>2.658573987852437E-5</v>
      </c>
      <c r="H76" s="54">
        <f t="shared" si="4"/>
        <v>89.328085991841888</v>
      </c>
      <c r="I76" s="55">
        <f t="shared" si="5"/>
        <v>1207.2584478837916</v>
      </c>
    </row>
    <row r="77" spans="1:9" x14ac:dyDescent="0.25">
      <c r="A77" s="53" t="str">
        <f>UPPER('IMCO Sheet'!E79)</f>
        <v>MARATHON PETE CORP</v>
      </c>
      <c r="B77" s="59" t="str">
        <f>'IMCO Sheet'!F79</f>
        <v>47,035</v>
      </c>
      <c r="C77" s="43">
        <f>VLOOKUP(A77,'Consol data'!A76:J232,9,TRUE)*10^6</f>
        <v>76352060000</v>
      </c>
      <c r="D77" s="45">
        <f>VLOOKUP(A77,'Consol data'!A76:J232,10,FALSE)</f>
        <v>116.39</v>
      </c>
      <c r="E77" s="48">
        <f>VLOOKUP(A77,'Consol data'!A77:F232,5,TRUE)*10^3</f>
        <v>40400000</v>
      </c>
      <c r="F77" s="48">
        <f>VLOOKUP(A77,'Consol data'!A77:F232,4,TRUE)*10^3</f>
        <v>506400000</v>
      </c>
      <c r="G77" s="49">
        <f t="shared" si="6"/>
        <v>7.1699488527225067E-5</v>
      </c>
      <c r="H77" s="54">
        <f t="shared" si="4"/>
        <v>2896.6593364998926</v>
      </c>
      <c r="I77" s="55">
        <f t="shared" si="5"/>
        <v>36308.620990186777</v>
      </c>
    </row>
    <row r="78" spans="1:9" x14ac:dyDescent="0.25">
      <c r="A78" s="53" t="str">
        <f>UPPER('IMCO Sheet'!E80)</f>
        <v>MEG ENERGY CORP</v>
      </c>
      <c r="B78" s="59"/>
      <c r="C78" s="43">
        <f>VLOOKUP(A78,'Consol data'!A77:J233,9,TRUE)*10^6</f>
        <v>5258470523.0178003</v>
      </c>
      <c r="D78" s="45">
        <f>VLOOKUP(A78,'Consol data'!A77:J233,10,FALSE)</f>
        <v>13.921893700000002</v>
      </c>
      <c r="E78" s="48">
        <f>VLOOKUP(A78,'Consol data'!A78:F233,5,TRUE)*10^3</f>
        <v>2368462.9999999995</v>
      </c>
      <c r="F78" s="48">
        <f>VLOOKUP(A78,'Consol data'!A78:F233,4,TRUE)*10^3</f>
        <v>2384502.9999999995</v>
      </c>
      <c r="G78" s="49">
        <f t="shared" si="6"/>
        <v>0</v>
      </c>
      <c r="H78" s="54">
        <f t="shared" si="4"/>
        <v>0</v>
      </c>
      <c r="I78" s="55">
        <f t="shared" si="5"/>
        <v>0</v>
      </c>
    </row>
    <row r="79" spans="1:9" x14ac:dyDescent="0.25">
      <c r="A79" s="53" t="str">
        <f>UPPER('IMCO Sheet'!E81)</f>
        <v>NEW BCP RAPTOR HOLDCO LLC</v>
      </c>
      <c r="B79" s="59"/>
      <c r="C79" s="43">
        <f>VLOOKUP(A79,'Consol data'!A78:J234,9,TRUE)*10^6</f>
        <v>0</v>
      </c>
      <c r="D79" s="45">
        <f>VLOOKUP(A79,'Consol data'!A78:J234,10,FALSE)</f>
        <v>0</v>
      </c>
      <c r="E79" s="48">
        <f>VLOOKUP(A79,'Consol data'!A79:F234,5,TRUE)*10^3</f>
        <v>0</v>
      </c>
      <c r="F79" s="48">
        <f>VLOOKUP(A79,'Consol data'!A79:F234,4,TRUE)*10^3</f>
        <v>0</v>
      </c>
      <c r="G79" s="49"/>
      <c r="H79" s="54">
        <f t="shared" si="4"/>
        <v>0</v>
      </c>
      <c r="I79" s="55">
        <f t="shared" si="5"/>
        <v>0</v>
      </c>
    </row>
    <row r="80" spans="1:9" x14ac:dyDescent="0.25">
      <c r="A80" s="53" t="str">
        <f>UPPER('IMCO Sheet'!E82)</f>
        <v>NGL SUPPLY CO LTD</v>
      </c>
      <c r="B80" s="59"/>
      <c r="C80" s="43">
        <f>VLOOKUP(A80,'Consol data'!A79:J235,9,TRUE)*10^6</f>
        <v>0</v>
      </c>
      <c r="D80" s="45">
        <f>VLOOKUP(A80,'Consol data'!A79:J235,10,FALSE)</f>
        <v>0</v>
      </c>
      <c r="E80" s="48">
        <f>VLOOKUP(A80,'Consol data'!A80:F235,5,TRUE)*10^3</f>
        <v>0</v>
      </c>
      <c r="F80" s="48">
        <f>VLOOKUP(A80,'Consol data'!A80:F235,4,TRUE)*10^3</f>
        <v>0</v>
      </c>
      <c r="G80" s="49"/>
      <c r="H80" s="54">
        <f t="shared" si="4"/>
        <v>0</v>
      </c>
      <c r="I80" s="55">
        <f t="shared" si="5"/>
        <v>0</v>
      </c>
    </row>
    <row r="81" spans="1:9" x14ac:dyDescent="0.25">
      <c r="A81" s="53" t="str">
        <f>UPPER('IMCO Sheet'!E83)</f>
        <v>NORTH WEST REDWATER PARTNERS</v>
      </c>
      <c r="B81" s="59"/>
      <c r="C81" s="43">
        <f>VLOOKUP(A81,'Consol data'!A80:J236,9,TRUE)*10^6</f>
        <v>0</v>
      </c>
      <c r="D81" s="45">
        <f>VLOOKUP(A81,'Consol data'!A80:J236,10,FALSE)</f>
        <v>0</v>
      </c>
      <c r="E81" s="48">
        <f>VLOOKUP(A81,'Consol data'!A81:F236,5,TRUE)*10^3</f>
        <v>0</v>
      </c>
      <c r="F81" s="48">
        <f>VLOOKUP(A81,'Consol data'!A81:F236,4,TRUE)*10^3</f>
        <v>0</v>
      </c>
      <c r="G81" s="49"/>
      <c r="H81" s="54">
        <f t="shared" si="4"/>
        <v>0</v>
      </c>
      <c r="I81" s="55">
        <f t="shared" si="5"/>
        <v>0</v>
      </c>
    </row>
    <row r="82" spans="1:9" x14ac:dyDescent="0.25">
      <c r="A82" s="53" t="str">
        <f>UPPER('IMCO Sheet'!E84)</f>
        <v>NRG ENERGY INC</v>
      </c>
      <c r="B82" s="59"/>
      <c r="C82" s="43">
        <f>VLOOKUP(A82,'Consol data'!A81:J237,9,TRUE)*10^6</f>
        <v>15176632000</v>
      </c>
      <c r="D82" s="45">
        <f>VLOOKUP(A82,'Consol data'!A81:J237,10,FALSE)</f>
        <v>31.82</v>
      </c>
      <c r="E82" s="48">
        <f>VLOOKUP(A82,'Consol data'!A82:F237,5,TRUE)*10^3</f>
        <v>37559433</v>
      </c>
      <c r="F82" s="48">
        <f>VLOOKUP(A82,'Consol data'!A82:F237,4,TRUE)*10^3</f>
        <v>37561865</v>
      </c>
      <c r="G82" s="49">
        <f t="shared" si="6"/>
        <v>0</v>
      </c>
      <c r="H82" s="54">
        <f t="shared" si="4"/>
        <v>0</v>
      </c>
      <c r="I82" s="55">
        <f t="shared" si="5"/>
        <v>0</v>
      </c>
    </row>
    <row r="83" spans="1:9" x14ac:dyDescent="0.25">
      <c r="A83" s="53" t="str">
        <f>UPPER('IMCO Sheet'!E85)</f>
        <v>NUVISTA ENERGY LTD</v>
      </c>
      <c r="B83" s="59"/>
      <c r="C83" s="43">
        <f>VLOOKUP(A83,'Consol data'!A82:J238,9,TRUE)*10^6</f>
        <v>2236125334.0690002</v>
      </c>
      <c r="D83" s="45">
        <f>VLOOKUP(A83,'Consol data'!A82:J238,10,FALSE)</f>
        <v>9.2172537600000002</v>
      </c>
      <c r="E83" s="48">
        <f>VLOOKUP(A83,'Consol data'!A83:F238,5,TRUE)*10^3</f>
        <v>384381</v>
      </c>
      <c r="F83" s="48">
        <f>VLOOKUP(A83,'Consol data'!A83:F238,4,TRUE)*10^3</f>
        <v>755312</v>
      </c>
      <c r="G83" s="49">
        <f t="shared" si="6"/>
        <v>0</v>
      </c>
      <c r="H83" s="54">
        <f t="shared" si="4"/>
        <v>0</v>
      </c>
      <c r="I83" s="55">
        <f t="shared" si="5"/>
        <v>0</v>
      </c>
    </row>
    <row r="84" spans="1:9" x14ac:dyDescent="0.25">
      <c r="A84" s="53" t="str">
        <f>UPPER('IMCO Sheet'!E86)</f>
        <v>OBSIDIAN ENERGY LTD</v>
      </c>
      <c r="B84" s="59"/>
      <c r="C84" s="43">
        <f>VLOOKUP(A84,'Consol data'!A83:J239,9,TRUE)*10^6</f>
        <v>717018885.02200007</v>
      </c>
      <c r="D84" s="45">
        <f>VLOOKUP(A84,'Consol data'!A83:J239,10,FALSE)</f>
        <v>6.6322867600000004</v>
      </c>
      <c r="E84" s="48">
        <f>VLOOKUP(A84,'Consol data'!A84:F239,5,TRUE)*10^3</f>
        <v>395426.00000000006</v>
      </c>
      <c r="F84" s="48">
        <f>VLOOKUP(A84,'Consol data'!A84:F239,4,TRUE)*10^3</f>
        <v>395426.00000000006</v>
      </c>
      <c r="G84" s="49">
        <f t="shared" si="6"/>
        <v>0</v>
      </c>
      <c r="H84" s="54">
        <f t="shared" si="4"/>
        <v>0</v>
      </c>
      <c r="I84" s="55">
        <f t="shared" si="5"/>
        <v>0</v>
      </c>
    </row>
    <row r="85" spans="1:9" x14ac:dyDescent="0.25">
      <c r="A85" s="53" t="str">
        <f>UPPER('IMCO Sheet'!E87)</f>
        <v>OCCIDENTAL PETE CORP</v>
      </c>
      <c r="B85" s="59"/>
      <c r="C85" s="43">
        <f>VLOOKUP(A85,'Consol data'!A84:J240,9,TRUE)*10^6</f>
        <v>86606114900</v>
      </c>
      <c r="D85" s="45">
        <f>VLOOKUP(A85,'Consol data'!A84:J240,10,FALSE)</f>
        <v>62.99</v>
      </c>
      <c r="E85" s="48">
        <f>VLOOKUP(A85,'Consol data'!A85:F240,5,TRUE)*10^3</f>
        <v>22500000</v>
      </c>
      <c r="F85" s="48">
        <f>VLOOKUP(A85,'Consol data'!A85:F240,4,TRUE)*10^3</f>
        <v>239500000</v>
      </c>
      <c r="G85" s="49">
        <f t="shared" si="6"/>
        <v>0</v>
      </c>
      <c r="H85" s="54">
        <f t="shared" si="4"/>
        <v>0</v>
      </c>
      <c r="I85" s="55">
        <f t="shared" si="5"/>
        <v>0</v>
      </c>
    </row>
    <row r="86" spans="1:9" x14ac:dyDescent="0.25">
      <c r="A86" s="53" t="str">
        <f>UPPER('IMCO Sheet'!E88)</f>
        <v>OGE ENERGY CORP</v>
      </c>
      <c r="B86" s="59"/>
      <c r="C86" s="43">
        <f>VLOOKUP(A86,'Consol data'!A85:J241,9,TRUE)*10^6</f>
        <v>12413210000</v>
      </c>
      <c r="D86" s="45">
        <f>VLOOKUP(A86,'Consol data'!A85:J241,10,FALSE)</f>
        <v>39.549999999999997</v>
      </c>
      <c r="E86" s="48">
        <f>VLOOKUP(A86,'Consol data'!A86:F241,5,TRUE)*10^3</f>
        <v>10125700</v>
      </c>
      <c r="F86" s="48">
        <f>VLOOKUP(A86,'Consol data'!A86:F241,4,TRUE)*10^3</f>
        <v>18749700</v>
      </c>
      <c r="G86" s="49">
        <f t="shared" si="6"/>
        <v>0</v>
      </c>
      <c r="H86" s="54">
        <f t="shared" si="4"/>
        <v>0</v>
      </c>
      <c r="I86" s="55">
        <f t="shared" si="5"/>
        <v>0</v>
      </c>
    </row>
    <row r="87" spans="1:9" x14ac:dyDescent="0.25">
      <c r="A87" s="53" t="str">
        <f>UPPER('IMCO Sheet'!E89)</f>
        <v>ONEOK INC NEW</v>
      </c>
      <c r="B87" s="59"/>
      <c r="C87" s="43">
        <f>VLOOKUP(A87,'Consol data'!A86:J242,9,TRUE)*10^6</f>
        <v>42881524600</v>
      </c>
      <c r="D87" s="45">
        <f>VLOOKUP(A87,'Consol data'!A86:J242,10,FALSE)</f>
        <v>65.7</v>
      </c>
      <c r="E87" s="48">
        <f>VLOOKUP(A87,'Consol data'!A87:F242,5,TRUE)*10^3</f>
        <v>6600000</v>
      </c>
      <c r="F87" s="48">
        <f>VLOOKUP(A87,'Consol data'!A87:F242,4,TRUE)*10^3</f>
        <v>70900000</v>
      </c>
      <c r="G87" s="49">
        <f t="shared" si="6"/>
        <v>0</v>
      </c>
      <c r="H87" s="54">
        <f t="shared" si="4"/>
        <v>0</v>
      </c>
      <c r="I87" s="55">
        <f t="shared" si="5"/>
        <v>0</v>
      </c>
    </row>
    <row r="88" spans="1:9" x14ac:dyDescent="0.25">
      <c r="A88" s="53" t="str">
        <f>UPPER('IMCO Sheet'!E90)</f>
        <v>OVINTIV INC</v>
      </c>
      <c r="B88" s="59"/>
      <c r="C88" s="43">
        <f>VLOOKUP(A88,'Consol data'!A87:J243,9,TRUE)*10^6</f>
        <v>16947447000</v>
      </c>
      <c r="D88" s="45">
        <f>VLOOKUP(A88,'Consol data'!A87:J243,10,FALSE)</f>
        <v>50.71</v>
      </c>
      <c r="E88" s="48">
        <f>VLOOKUP(A88,'Consol data'!A88:F243,5,TRUE)*10^3</f>
        <v>3738714.0000000005</v>
      </c>
      <c r="F88" s="48">
        <f>VLOOKUP(A88,'Consol data'!A88:F243,4,TRUE)*10^3</f>
        <v>3738714.0000000005</v>
      </c>
      <c r="G88" s="49">
        <f t="shared" si="6"/>
        <v>0</v>
      </c>
      <c r="H88" s="54">
        <f t="shared" si="4"/>
        <v>0</v>
      </c>
      <c r="I88" s="55">
        <f t="shared" si="5"/>
        <v>0</v>
      </c>
    </row>
    <row r="89" spans="1:9" x14ac:dyDescent="0.25">
      <c r="A89" s="53" t="str">
        <f>UPPER('IMCO Sheet'!E91)</f>
        <v>PG&amp;E CORP</v>
      </c>
      <c r="B89" s="59"/>
      <c r="C89" s="43">
        <f>VLOOKUP(A89,'Consol data'!A88:J244,9,TRUE)*10^6</f>
        <v>2406710112.9346004</v>
      </c>
      <c r="D89" s="45">
        <f>VLOOKUP(A89,'Consol data'!A88:J244,10,FALSE)</f>
        <v>16.260000000000002</v>
      </c>
      <c r="E89" s="48">
        <f>VLOOKUP(A89,'Consol data'!A89:F244,5,TRUE)*10^3</f>
        <v>713781</v>
      </c>
      <c r="F89" s="48">
        <f>VLOOKUP(A89,'Consol data'!A89:F244,4,TRUE)*10^3</f>
        <v>713781</v>
      </c>
      <c r="G89" s="49">
        <f t="shared" si="6"/>
        <v>0</v>
      </c>
      <c r="H89" s="54">
        <f t="shared" si="4"/>
        <v>0</v>
      </c>
      <c r="I89" s="55">
        <f t="shared" si="5"/>
        <v>0</v>
      </c>
    </row>
    <row r="90" spans="1:9" x14ac:dyDescent="0.25">
      <c r="A90" s="53" t="str">
        <f>UPPER('IMCO Sheet'!E92)</f>
        <v>PAMPA ENERGIA SA-SPON ADR</v>
      </c>
      <c r="B90" s="59"/>
      <c r="C90" s="43">
        <f>VLOOKUP(A90,'Consol data'!A89:J245,9,TRUE)*10^6</f>
        <v>16947447000</v>
      </c>
      <c r="D90" s="45">
        <f>VLOOKUP(A90,'Consol data'!A89:J245,10,FALSE)</f>
        <v>31.94</v>
      </c>
      <c r="E90" s="48">
        <f>VLOOKUP(A90,'Consol data'!A90:F245,5,TRUE)*10^3</f>
        <v>3738714.0000000005</v>
      </c>
      <c r="F90" s="48">
        <f>VLOOKUP(A90,'Consol data'!A90:F245,4,TRUE)*10^3</f>
        <v>3738714.0000000005</v>
      </c>
      <c r="G90" s="49">
        <f t="shared" si="6"/>
        <v>0</v>
      </c>
      <c r="H90" s="54">
        <f t="shared" si="4"/>
        <v>0</v>
      </c>
      <c r="I90" s="55">
        <f t="shared" si="5"/>
        <v>0</v>
      </c>
    </row>
    <row r="91" spans="1:9" x14ac:dyDescent="0.25">
      <c r="A91" s="53" t="str">
        <f>UPPER('IMCO Sheet'!E93)</f>
        <v>PARAMOUNT RESOURCES LTD -A</v>
      </c>
      <c r="B91" s="59"/>
      <c r="C91" s="43">
        <f>VLOOKUP(A91,'Consol data'!A90:J246,9,TRUE)*10^6</f>
        <v>16947447000</v>
      </c>
      <c r="D91" s="45">
        <f>VLOOKUP(A91,'Consol data'!A90:J246,10,FALSE)</f>
        <v>21.152415680000001</v>
      </c>
      <c r="E91" s="48">
        <f>VLOOKUP(A91,'Consol data'!A91:F246,5,TRUE)*10^3</f>
        <v>560451</v>
      </c>
      <c r="F91" s="48">
        <f>VLOOKUP(A91,'Consol data'!A91:F246,4,TRUE)*10^3</f>
        <v>560451</v>
      </c>
      <c r="G91" s="49">
        <f t="shared" si="6"/>
        <v>0</v>
      </c>
      <c r="H91" s="54">
        <f t="shared" si="4"/>
        <v>0</v>
      </c>
      <c r="I91" s="55">
        <f t="shared" si="5"/>
        <v>0</v>
      </c>
    </row>
    <row r="92" spans="1:9" x14ac:dyDescent="0.25">
      <c r="A92" s="53" t="str">
        <f>UPPER('IMCO Sheet'!E94)</f>
        <v>PARKLAND CORP</v>
      </c>
      <c r="B92" s="59"/>
      <c r="C92" s="43">
        <f>VLOOKUP(A92,'Consol data'!A91:J247,9,TRUE)*10^6</f>
        <v>8516333237.0358</v>
      </c>
      <c r="D92" s="45">
        <f>VLOOKUP(A92,'Consol data'!A91:J247,10,FALSE)</f>
        <v>21.942677020000001</v>
      </c>
      <c r="E92" s="48">
        <f>VLOOKUP(A92,'Consol data'!A92:F247,5,TRUE)*10^3</f>
        <v>3738714.0000000005</v>
      </c>
      <c r="F92" s="48">
        <f>VLOOKUP(A92,'Consol data'!A92:F247,4,TRUE)*10^3</f>
        <v>3738714.0000000005</v>
      </c>
      <c r="G92" s="49">
        <f t="shared" si="6"/>
        <v>0</v>
      </c>
      <c r="H92" s="54">
        <f t="shared" si="4"/>
        <v>0</v>
      </c>
      <c r="I92" s="55">
        <f t="shared" si="5"/>
        <v>0</v>
      </c>
    </row>
    <row r="93" spans="1:9" x14ac:dyDescent="0.25">
      <c r="A93" s="53" t="str">
        <f>UPPER('IMCO Sheet'!E95)</f>
        <v>PEMBINA GAS INFRASTRUCTURE I</v>
      </c>
      <c r="B93" s="59"/>
      <c r="C93" s="43">
        <f>VLOOKUP(A93,'Consol data'!A92:J248,9,TRUE)*10^6</f>
        <v>16947447000</v>
      </c>
      <c r="D93" s="45">
        <f>VLOOKUP(A93,'Consol data'!A92:J248,10,FALSE)</f>
        <v>0</v>
      </c>
      <c r="E93" s="48">
        <f>VLOOKUP(A93,'Consol data'!A93:F248,5,TRUE)*10^3</f>
        <v>0</v>
      </c>
      <c r="F93" s="48">
        <f>VLOOKUP(A93,'Consol data'!A93:F248,4,TRUE)*10^3</f>
        <v>0</v>
      </c>
      <c r="G93" s="49"/>
      <c r="H93" s="54">
        <f t="shared" si="4"/>
        <v>0</v>
      </c>
      <c r="I93" s="55">
        <f t="shared" si="5"/>
        <v>0</v>
      </c>
    </row>
    <row r="94" spans="1:9" x14ac:dyDescent="0.25">
      <c r="A94" s="53" t="str">
        <f>UPPER('IMCO Sheet'!E96)</f>
        <v>PEMBINA PIPELINE CORP</v>
      </c>
      <c r="B94" s="59"/>
      <c r="C94" s="43">
        <f>VLOOKUP(A94,'Consol data'!A93:J249,9,TRUE)*10^6</f>
        <v>28162846184</v>
      </c>
      <c r="D94" s="45">
        <f>VLOOKUP(A94,'Consol data'!A93:J249,10,FALSE)</f>
        <v>33.944309520000004</v>
      </c>
      <c r="E94" s="48">
        <f>VLOOKUP(A94,'Consol data'!A94:F249,5,TRUE)*10^3</f>
        <v>4139710</v>
      </c>
      <c r="F94" s="48">
        <f>VLOOKUP(A94,'Consol data'!A94:F249,4,TRUE)*10^3</f>
        <v>5873170</v>
      </c>
      <c r="G94" s="49">
        <f t="shared" si="6"/>
        <v>0</v>
      </c>
      <c r="H94" s="54">
        <f t="shared" si="4"/>
        <v>0</v>
      </c>
      <c r="I94" s="55">
        <f t="shared" si="5"/>
        <v>0</v>
      </c>
    </row>
    <row r="95" spans="1:9" x14ac:dyDescent="0.25">
      <c r="A95" s="53" t="str">
        <f>UPPER('IMCO Sheet'!E97)</f>
        <v>PETROBRAS - PETROLEO BRAS-PR</v>
      </c>
      <c r="B95" s="59"/>
      <c r="C95" s="43">
        <f>VLOOKUP(A95,'Consol data'!A94:J250,9,TRUE)*10^6</f>
        <v>101761754548.1705</v>
      </c>
      <c r="D95" s="45">
        <f>VLOOKUP(A95,'Consol data'!A94:J250,10,FALSE)</f>
        <v>4.6365024999999997</v>
      </c>
      <c r="E95" s="48">
        <f>VLOOKUP(A95,'Consol data'!A95:F250,5,TRUE)*10^3</f>
        <v>47902354.999999985</v>
      </c>
      <c r="F95" s="48">
        <f>VLOOKUP(A95,'Consol data'!A95:F250,4,TRUE)*10^3</f>
        <v>491186355</v>
      </c>
      <c r="G95" s="49">
        <f t="shared" si="6"/>
        <v>0</v>
      </c>
      <c r="H95" s="54">
        <f t="shared" si="4"/>
        <v>0</v>
      </c>
      <c r="I95" s="55">
        <f t="shared" si="5"/>
        <v>0</v>
      </c>
    </row>
    <row r="96" spans="1:9" x14ac:dyDescent="0.25">
      <c r="A96" s="53" t="str">
        <f>UPPER('IMCO Sheet'!E98)</f>
        <v>PEYTO EXPLORATION &amp; DEV CORP</v>
      </c>
      <c r="B96" s="59"/>
      <c r="C96" s="43">
        <f>VLOOKUP(A96,'Consol data'!A95:J251,9,TRUE)*10^6</f>
        <v>2406710112.9346004</v>
      </c>
      <c r="D96" s="45">
        <f>VLOOKUP(A96,'Consol data'!A95:J251,10,FALSE)</f>
        <v>10.24385494</v>
      </c>
      <c r="E96" s="48">
        <f>VLOOKUP(A96,'Consol data'!A96:F251,5,TRUE)*10^3</f>
        <v>713781</v>
      </c>
      <c r="F96" s="48">
        <f>VLOOKUP(A96,'Consol data'!A96:F251,4,TRUE)*10^3</f>
        <v>713781</v>
      </c>
      <c r="G96" s="49">
        <f t="shared" si="6"/>
        <v>0</v>
      </c>
      <c r="H96" s="54">
        <f t="shared" si="4"/>
        <v>0</v>
      </c>
      <c r="I96" s="55">
        <f t="shared" si="5"/>
        <v>0</v>
      </c>
    </row>
    <row r="97" spans="1:9" x14ac:dyDescent="0.25">
      <c r="A97" s="53" t="str">
        <f>UPPER('IMCO Sheet'!E99)</f>
        <v>PHILLIPS 66</v>
      </c>
      <c r="B97" s="59" t="str">
        <f>'IMCO Sheet'!F99</f>
        <v>3,970</v>
      </c>
      <c r="C97" s="43">
        <f>VLOOKUP(A97,'Consol data'!A96:J252,9,TRUE)*10^6</f>
        <v>65181041200</v>
      </c>
      <c r="D97" s="45">
        <f>VLOOKUP(A97,'Consol data'!A96:J252,10,FALSE)</f>
        <v>104.08</v>
      </c>
      <c r="E97" s="48">
        <f>VLOOKUP(A97,'Consol data'!A97:F252,5,TRUE)*10^3</f>
        <v>31200000</v>
      </c>
      <c r="F97" s="48">
        <f>VLOOKUP(A97,'Consol data'!A97:F252,4,TRUE)*10^3</f>
        <v>385200000</v>
      </c>
      <c r="G97" s="49">
        <f t="shared" si="6"/>
        <v>6.3392298188694782E-6</v>
      </c>
      <c r="H97" s="54">
        <f t="shared" si="4"/>
        <v>197.78397034872773</v>
      </c>
      <c r="I97" s="55">
        <f t="shared" si="5"/>
        <v>2441.8713262285232</v>
      </c>
    </row>
    <row r="98" spans="1:9" x14ac:dyDescent="0.25">
      <c r="A98" s="53" t="str">
        <f>UPPER('IMCO Sheet'!E100)</f>
        <v>PIONEER NAT RES CO</v>
      </c>
      <c r="B98" s="59" t="str">
        <f>'IMCO Sheet'!F100</f>
        <v>8,491</v>
      </c>
      <c r="C98" s="43">
        <f>VLOOKUP(A98,'Consol data'!A97:J253,9,TRUE)*10^6</f>
        <v>58662262000</v>
      </c>
      <c r="D98" s="45">
        <f>VLOOKUP(A98,'Consol data'!A97:J253,10,FALSE)</f>
        <v>228.39</v>
      </c>
      <c r="E98" s="48">
        <f>VLOOKUP(A98,'Consol data'!A98:F253,5,TRUE)*10^3</f>
        <v>3350144</v>
      </c>
      <c r="F98" s="48">
        <f>VLOOKUP(A98,'Consol data'!A98:F253,4,TRUE)*10^3</f>
        <v>165350144</v>
      </c>
      <c r="G98" s="49">
        <f t="shared" si="6"/>
        <v>3.305804147136365E-5</v>
      </c>
      <c r="H98" s="54">
        <f t="shared" si="4"/>
        <v>110.7491992870401</v>
      </c>
      <c r="I98" s="55">
        <f t="shared" si="5"/>
        <v>5466.1519176479514</v>
      </c>
    </row>
    <row r="99" spans="1:9" x14ac:dyDescent="0.25">
      <c r="A99" s="53" t="str">
        <f>UPPER('IMCO Sheet'!E101)</f>
        <v>PLAINS ALL AMER PIPELINE LP</v>
      </c>
      <c r="B99" s="59"/>
      <c r="C99" s="43">
        <f>VLOOKUP(A99,'Consol data'!A98:J254,9,TRUE)*10^6</f>
        <v>18928648900</v>
      </c>
      <c r="D99" s="45">
        <f>VLOOKUP(A99,'Consol data'!A98:J254,10,FALSE)</f>
        <v>11.76</v>
      </c>
      <c r="E99" s="48">
        <f>VLOOKUP(A99,'Consol data'!A99:F254,5,TRUE)*10^3</f>
        <v>1984000</v>
      </c>
      <c r="F99" s="48">
        <f>VLOOKUP(A99,'Consol data'!A99:F254,4,TRUE)*10^3</f>
        <v>1984000</v>
      </c>
      <c r="G99" s="49">
        <f t="shared" si="6"/>
        <v>0</v>
      </c>
      <c r="H99" s="54">
        <f t="shared" si="4"/>
        <v>0</v>
      </c>
      <c r="I99" s="55">
        <f t="shared" si="5"/>
        <v>0</v>
      </c>
    </row>
    <row r="100" spans="1:9" x14ac:dyDescent="0.25">
      <c r="A100" s="53" t="str">
        <f>UPPER('IMCO Sheet'!E102)</f>
        <v>PUBLIC SVC ENTERPRISE GRP IN</v>
      </c>
      <c r="B100" s="59"/>
      <c r="C100" s="43">
        <f>VLOOKUP(A100,'Consol data'!A99:J255,9,TRUE)*10^6</f>
        <v>50425190000</v>
      </c>
      <c r="D100" s="45">
        <f>VLOOKUP(A100,'Consol data'!A99:J255,10,FALSE)</f>
        <v>61.27</v>
      </c>
      <c r="E100" s="48">
        <f>VLOOKUP(A100,'Consol data'!A100:F255,5,TRUE)*10^3</f>
        <v>2868611</v>
      </c>
      <c r="F100" s="48">
        <f>VLOOKUP(A100,'Consol data'!A100:F255,4,TRUE)*10^3</f>
        <v>2868611</v>
      </c>
      <c r="G100" s="49">
        <f t="shared" si="6"/>
        <v>0</v>
      </c>
      <c r="H100" s="54">
        <f t="shared" si="4"/>
        <v>0</v>
      </c>
      <c r="I100" s="55">
        <f t="shared" si="5"/>
        <v>0</v>
      </c>
    </row>
    <row r="101" spans="1:9" x14ac:dyDescent="0.25">
      <c r="A101" s="53" t="str">
        <f>UPPER('IMCO Sheet'!E103)</f>
        <v>RWE AG</v>
      </c>
      <c r="B101" s="59"/>
      <c r="C101" s="43">
        <f>VLOOKUP(A101,'Consol data'!A100:J256,9,TRUE)*10^6</f>
        <v>33269047737.4837</v>
      </c>
      <c r="D101" s="45">
        <f>VLOOKUP(A101,'Consol data'!A100:J256,10,FALSE)</f>
        <v>44.635677290000004</v>
      </c>
      <c r="E101" s="48">
        <f>VLOOKUP(A101,'Consol data'!A101:F256,5,TRUE)*10^3</f>
        <v>85500000</v>
      </c>
      <c r="F101" s="48">
        <f>VLOOKUP(A101,'Consol data'!A101:F256,4,TRUE)*10^3</f>
        <v>107600000</v>
      </c>
      <c r="G101" s="49">
        <f t="shared" si="6"/>
        <v>0</v>
      </c>
      <c r="H101" s="54">
        <f t="shared" si="4"/>
        <v>0</v>
      </c>
      <c r="I101" s="55">
        <f t="shared" si="5"/>
        <v>0</v>
      </c>
    </row>
    <row r="102" spans="1:9" x14ac:dyDescent="0.25">
      <c r="A102" s="53" t="str">
        <f>UPPER('IMCO Sheet'!E104)</f>
        <v>SCHLUMBERGER LTD</v>
      </c>
      <c r="B102" s="59"/>
      <c r="C102" s="43">
        <f>VLOOKUP(A102,'Consol data'!A101:J257,9,TRUE)*10^6</f>
        <v>86248200000</v>
      </c>
      <c r="D102" s="45">
        <f>VLOOKUP(A102,'Consol data'!A101:J257,10,FALSE)</f>
        <v>53.46</v>
      </c>
      <c r="E102" s="48">
        <f>VLOOKUP(A102,'Consol data'!A102:F257,5,TRUE)*10^3</f>
        <v>1884000</v>
      </c>
      <c r="F102" s="48">
        <f>VLOOKUP(A102,'Consol data'!A102:F257,4,TRUE)*10^3</f>
        <v>36733000</v>
      </c>
      <c r="G102" s="49">
        <f t="shared" si="6"/>
        <v>0</v>
      </c>
      <c r="H102" s="54">
        <f t="shared" si="4"/>
        <v>0</v>
      </c>
      <c r="I102" s="55">
        <f t="shared" si="5"/>
        <v>0</v>
      </c>
    </row>
    <row r="103" spans="1:9" x14ac:dyDescent="0.25">
      <c r="A103" s="53" t="str">
        <f>UPPER('IMCO Sheet'!E105)</f>
        <v>SECURE ENERGY SERVICES INC</v>
      </c>
      <c r="B103" s="59"/>
      <c r="C103" s="43">
        <f>VLOOKUP(A103,'Consol data'!A102:J258,9,TRUE)*10^6</f>
        <v>2358931281.5992002</v>
      </c>
      <c r="D103" s="45">
        <f>VLOOKUP(A103,'Consol data'!A102:J258,10,FALSE)</f>
        <v>5.1920908600000004</v>
      </c>
      <c r="E103" s="48">
        <f>VLOOKUP(A103,'Consol data'!A103:F258,5,TRUE)*10^3</f>
        <v>238196</v>
      </c>
      <c r="F103" s="48">
        <f>VLOOKUP(A103,'Consol data'!A103:F258,4,TRUE)*10^3</f>
        <v>238196</v>
      </c>
      <c r="G103" s="49">
        <f t="shared" si="6"/>
        <v>0</v>
      </c>
      <c r="H103" s="54">
        <f t="shared" si="4"/>
        <v>0</v>
      </c>
      <c r="I103" s="55">
        <f t="shared" si="5"/>
        <v>0</v>
      </c>
    </row>
    <row r="104" spans="1:9" x14ac:dyDescent="0.25">
      <c r="A104" s="53" t="str">
        <f>UPPER('IMCO Sheet'!E106)</f>
        <v>SEMPRA</v>
      </c>
      <c r="B104" s="59"/>
      <c r="C104" s="43">
        <f>VLOOKUP(A104,'Consol data'!A103:J259,9,TRUE)*10^6</f>
        <v>80593561000</v>
      </c>
      <c r="D104" s="45">
        <f>VLOOKUP(A104,'Consol data'!A103:J259,10,FALSE)</f>
        <v>77.27</v>
      </c>
      <c r="E104" s="48">
        <f>VLOOKUP(A104,'Consol data'!A104:F259,5,TRUE)*10^3</f>
        <v>7428409</v>
      </c>
      <c r="F104" s="48">
        <f>VLOOKUP(A104,'Consol data'!A104:F259,4,TRUE)*10^3</f>
        <v>74077706</v>
      </c>
      <c r="G104" s="49">
        <f t="shared" si="6"/>
        <v>0</v>
      </c>
      <c r="H104" s="54">
        <f t="shared" si="4"/>
        <v>0</v>
      </c>
      <c r="I104" s="55">
        <f t="shared" si="5"/>
        <v>0</v>
      </c>
    </row>
    <row r="105" spans="1:9" x14ac:dyDescent="0.25">
      <c r="A105" s="53" t="str">
        <f>UPPER('IMCO Sheet'!E107)</f>
        <v>SHELL PLC</v>
      </c>
      <c r="B105" s="59"/>
      <c r="C105" s="43">
        <f>VLOOKUP(A105,'Consol data'!A104:J260,9,TRUE)*10^6</f>
        <v>241953060700</v>
      </c>
      <c r="D105" s="45">
        <f>VLOOKUP(A105,'Consol data'!A104:J260,10,FALSE)</f>
        <v>2326</v>
      </c>
      <c r="E105" s="48">
        <f>VLOOKUP(A105,'Consol data'!A105:F260,5,TRUE)*10^3</f>
        <v>59000000</v>
      </c>
      <c r="F105" s="48">
        <f>VLOOKUP(A105,'Consol data'!A105:F260,4,TRUE)*10^3</f>
        <v>1262750000</v>
      </c>
      <c r="G105" s="49">
        <f t="shared" si="6"/>
        <v>0</v>
      </c>
      <c r="H105" s="54">
        <f t="shared" si="4"/>
        <v>0</v>
      </c>
      <c r="I105" s="55">
        <f t="shared" si="5"/>
        <v>0</v>
      </c>
    </row>
    <row r="106" spans="1:9" x14ac:dyDescent="0.25">
      <c r="A106" s="53" t="str">
        <f>UPPER('IMCO Sheet'!E108)</f>
        <v>SOUTHERN CO</v>
      </c>
      <c r="B106" s="59"/>
      <c r="C106" s="43">
        <f>VLOOKUP(A106,'Consol data'!A105:J261,9,TRUE)*10^6</f>
        <v>139821590000</v>
      </c>
      <c r="D106" s="45">
        <f>VLOOKUP(A106,'Consol data'!A105:J261,10,FALSE)</f>
        <v>71.41</v>
      </c>
      <c r="E106" s="48">
        <f>VLOOKUP(A106,'Consol data'!A106:F261,5,TRUE)*10^3</f>
        <v>85111460.999999985</v>
      </c>
      <c r="F106" s="48">
        <f>VLOOKUP(A106,'Consol data'!A106:F261,4,TRUE)*10^3</f>
        <v>123629261.99999999</v>
      </c>
      <c r="G106" s="49">
        <f t="shared" si="6"/>
        <v>0</v>
      </c>
      <c r="H106" s="54">
        <f t="shared" si="4"/>
        <v>0</v>
      </c>
      <c r="I106" s="55">
        <f t="shared" si="5"/>
        <v>0</v>
      </c>
    </row>
    <row r="107" spans="1:9" x14ac:dyDescent="0.25">
      <c r="A107" s="53" t="str">
        <f>UPPER('IMCO Sheet'!E109)</f>
        <v>SOUTHWESTERN ENERGY CO</v>
      </c>
      <c r="B107" s="59"/>
      <c r="C107" s="43">
        <f>VLOOKUP(A107,'Consol data'!A106:J262,9,TRUE)*10^6</f>
        <v>10951595700</v>
      </c>
      <c r="D107" s="45">
        <f>VLOOKUP(A107,'Consol data'!A106:J262,10,FALSE)</f>
        <v>5.85</v>
      </c>
      <c r="E107" s="48">
        <f>VLOOKUP(A107,'Consol data'!A107:F262,5,TRUE)*10^3</f>
        <v>1287610.0000000002</v>
      </c>
      <c r="F107" s="48">
        <f>VLOOKUP(A107,'Consol data'!A107:F262,4,TRUE)*10^3</f>
        <v>1287610.0000000002</v>
      </c>
      <c r="G107" s="49">
        <f t="shared" si="6"/>
        <v>0</v>
      </c>
      <c r="H107" s="54">
        <f t="shared" si="4"/>
        <v>0</v>
      </c>
      <c r="I107" s="55">
        <f t="shared" si="5"/>
        <v>0</v>
      </c>
    </row>
    <row r="108" spans="1:9" x14ac:dyDescent="0.25">
      <c r="A108" s="53" t="str">
        <f>UPPER('IMCO Sheet'!E110)</f>
        <v>STRATHCONA RESOURCES LTD</v>
      </c>
      <c r="B108" s="59"/>
      <c r="C108" s="43">
        <f>VLOOKUP(A108,'Consol data'!A107:J263,9,TRUE)*10^6</f>
        <v>0</v>
      </c>
      <c r="D108" s="45">
        <f>VLOOKUP(A108,'Consol data'!A107:J263,10,FALSE)</f>
        <v>0</v>
      </c>
      <c r="E108" s="48">
        <f>VLOOKUP(A108,'Consol data'!A108:F263,5,TRUE)*10^3</f>
        <v>0</v>
      </c>
      <c r="F108" s="48">
        <f>VLOOKUP(A108,'Consol data'!A108:F263,4,TRUE)*10^3</f>
        <v>0</v>
      </c>
      <c r="G108" s="49"/>
      <c r="H108" s="54">
        <f t="shared" si="4"/>
        <v>0</v>
      </c>
      <c r="I108" s="55">
        <f t="shared" si="5"/>
        <v>0</v>
      </c>
    </row>
    <row r="109" spans="1:9" x14ac:dyDescent="0.25">
      <c r="A109" s="53" t="str">
        <f>UPPER('IMCO Sheet'!E111)</f>
        <v>SUNCOR ENERGY INC NEW</v>
      </c>
      <c r="B109" s="59"/>
      <c r="C109" s="43">
        <f>VLOOKUP(A109,'Consol data'!A108:J264,9,TRUE)*10^6</f>
        <v>52499482930.278999</v>
      </c>
      <c r="D109" s="45">
        <f>VLOOKUP(A109,'Consol data'!A108:J264,10,FALSE)</f>
        <v>31.721237900000006</v>
      </c>
      <c r="E109" s="48">
        <f>VLOOKUP(A109,'Consol data'!A109:F264,5,TRUE)*10^3</f>
        <v>34875880.999999993</v>
      </c>
      <c r="F109" s="48">
        <f>VLOOKUP(A109,'Consol data'!A109:F264,4,TRUE)*10^3</f>
        <v>177875881</v>
      </c>
      <c r="G109" s="49">
        <f t="shared" si="6"/>
        <v>0</v>
      </c>
      <c r="H109" s="54">
        <f t="shared" si="4"/>
        <v>0</v>
      </c>
      <c r="I109" s="55">
        <f t="shared" si="5"/>
        <v>0</v>
      </c>
    </row>
    <row r="110" spans="1:9" x14ac:dyDescent="0.25">
      <c r="A110" s="53" t="str">
        <f>UPPER('IMCO Sheet'!E112)</f>
        <v>TAMARACK VALLEY ENERGY LTD</v>
      </c>
      <c r="B110" s="59"/>
      <c r="C110" s="43">
        <f>VLOOKUP(A110,'Consol data'!A109:J265,9,TRUE)*10^6</f>
        <v>2723648190.0078001</v>
      </c>
      <c r="D110" s="45">
        <f>VLOOKUP(A110,'Consol data'!A109:J265,10,FALSE)</f>
        <v>3.2939865200000003</v>
      </c>
      <c r="E110" s="48">
        <f>VLOOKUP(A110,'Consol data'!A110:F265,5,TRUE)*10^3</f>
        <v>534280</v>
      </c>
      <c r="F110" s="48">
        <f>VLOOKUP(A110,'Consol data'!A110:F265,4,TRUE)*10^3</f>
        <v>534280</v>
      </c>
      <c r="G110" s="49">
        <f t="shared" si="6"/>
        <v>0</v>
      </c>
      <c r="H110" s="54">
        <f t="shared" si="4"/>
        <v>0</v>
      </c>
      <c r="I110" s="55">
        <f t="shared" si="5"/>
        <v>0</v>
      </c>
    </row>
    <row r="111" spans="1:9" x14ac:dyDescent="0.25">
      <c r="A111" s="53" t="str">
        <f>UPPER('IMCO Sheet'!E113)</f>
        <v>TARGA RESOURCES CORP</v>
      </c>
      <c r="B111" s="59"/>
      <c r="C111" s="43">
        <f>VLOOKUP(A111,'Consol data'!A110:J266,9,TRUE)*10^6</f>
        <v>30291003800</v>
      </c>
      <c r="D111" s="45">
        <f>VLOOKUP(A111,'Consol data'!A110:J266,10,FALSE)</f>
        <v>73.5</v>
      </c>
      <c r="E111" s="48">
        <f>VLOOKUP(A111,'Consol data'!A111:F266,5,TRUE)*10^3</f>
        <v>11700000</v>
      </c>
      <c r="F111" s="48">
        <f>VLOOKUP(A111,'Consol data'!A111:F266,4,TRUE)*10^3</f>
        <v>44300000</v>
      </c>
      <c r="G111" s="49">
        <f t="shared" si="6"/>
        <v>0</v>
      </c>
      <c r="H111" s="54">
        <f t="shared" si="4"/>
        <v>0</v>
      </c>
      <c r="I111" s="55">
        <f t="shared" si="5"/>
        <v>0</v>
      </c>
    </row>
    <row r="112" spans="1:9" x14ac:dyDescent="0.25">
      <c r="A112" s="53" t="str">
        <f>UPPER('IMCO Sheet'!E114)</f>
        <v>TC ENERGY CORP</v>
      </c>
      <c r="B112" s="59"/>
      <c r="C112" s="43">
        <f>VLOOKUP(A112,'Consol data'!A111:J267,9,TRUE)*10^6</f>
        <v>85443971897.680008</v>
      </c>
      <c r="D112" s="45">
        <f>VLOOKUP(A112,'Consol data'!A111:J267,10,FALSE)</f>
        <v>39.867576759999999</v>
      </c>
      <c r="E112" s="48">
        <f>VLOOKUP(A112,'Consol data'!A112:F267,5,TRUE)*10^3</f>
        <v>23246029.000000004</v>
      </c>
      <c r="F112" s="48">
        <f>VLOOKUP(A112,'Consol data'!A112:F267,4,TRUE)*10^3</f>
        <v>26764869.000000004</v>
      </c>
      <c r="G112" s="49">
        <f t="shared" si="6"/>
        <v>0</v>
      </c>
      <c r="H112" s="54">
        <f t="shared" si="4"/>
        <v>0</v>
      </c>
      <c r="I112" s="55">
        <f t="shared" si="5"/>
        <v>0</v>
      </c>
    </row>
    <row r="113" spans="1:9" x14ac:dyDescent="0.25">
      <c r="A113" s="53" t="str">
        <f>UPPER('IMCO Sheet'!E115)</f>
        <v>TECK RESOURCES LTD</v>
      </c>
      <c r="B113" s="59"/>
      <c r="C113" s="43">
        <f>VLOOKUP(A113,'Consol data'!A112:J268,9,TRUE)*10^6</f>
        <v>24523739981.268002</v>
      </c>
      <c r="D113" s="45">
        <f>VLOOKUP(A113,'Consol data'!A112:J268,10,FALSE)</f>
        <v>37.82914564</v>
      </c>
      <c r="E113" s="48">
        <f>VLOOKUP(A113,'Consol data'!A113:F268,5,TRUE)*10^3</f>
        <v>2932000</v>
      </c>
      <c r="F113" s="48">
        <f>VLOOKUP(A113,'Consol data'!A113:F268,4,TRUE)*10^3</f>
        <v>72355000</v>
      </c>
      <c r="G113" s="49">
        <f t="shared" si="6"/>
        <v>0</v>
      </c>
      <c r="H113" s="54">
        <f t="shared" si="4"/>
        <v>0</v>
      </c>
      <c r="I113" s="55">
        <f t="shared" si="5"/>
        <v>0</v>
      </c>
    </row>
    <row r="114" spans="1:9" x14ac:dyDescent="0.25">
      <c r="A114" s="53" t="str">
        <f>UPPER('IMCO Sheet'!E116)</f>
        <v>TEINE ENERGY LTD</v>
      </c>
      <c r="B114" s="59"/>
      <c r="C114" s="43">
        <f>VLOOKUP(A114,'Consol data'!A113:J269,9,TRUE)*10^6</f>
        <v>0</v>
      </c>
      <c r="D114" s="45">
        <f>VLOOKUP(A114,'Consol data'!A113:J269,10,FALSE)</f>
        <v>0</v>
      </c>
      <c r="E114" s="48">
        <f>VLOOKUP(A114,'Consol data'!A114:F269,5,TRUE)*10^3</f>
        <v>0</v>
      </c>
      <c r="F114" s="48">
        <f>VLOOKUP(A114,'Consol data'!A114:F269,4,TRUE)*10^3</f>
        <v>0</v>
      </c>
      <c r="G114" s="49"/>
      <c r="H114" s="54">
        <f t="shared" si="4"/>
        <v>0</v>
      </c>
      <c r="I114" s="55">
        <f t="shared" si="5"/>
        <v>0</v>
      </c>
    </row>
    <row r="115" spans="1:9" x14ac:dyDescent="0.25">
      <c r="A115" s="53" t="str">
        <f>UPPER('IMCO Sheet'!E117)</f>
        <v>TOPAZ ENERGY CORP</v>
      </c>
      <c r="B115" s="59"/>
      <c r="C115" s="43">
        <f>VLOOKUP(A115,'Consol data'!A114:J270,9,TRUE)*10^6</f>
        <v>2593648427.0290003</v>
      </c>
      <c r="D115" s="45">
        <f>VLOOKUP(A115,'Consol data'!A114:J270,10,FALSE)</f>
        <v>15.605815060000001</v>
      </c>
      <c r="E115" s="48">
        <f>VLOOKUP(A115,'Consol data'!A115:F270,5,TRUE)*10^3</f>
        <v>0</v>
      </c>
      <c r="F115" s="48">
        <f>VLOOKUP(A115,'Consol data'!A115:F270,4,TRUE)*10^3</f>
        <v>171816</v>
      </c>
      <c r="G115" s="49">
        <f t="shared" si="6"/>
        <v>0</v>
      </c>
      <c r="H115" s="54">
        <f t="shared" si="4"/>
        <v>0</v>
      </c>
      <c r="I115" s="55">
        <f t="shared" si="5"/>
        <v>0</v>
      </c>
    </row>
    <row r="116" spans="1:9" x14ac:dyDescent="0.25">
      <c r="A116" s="53" t="str">
        <f>UPPER('IMCO Sheet'!E118)</f>
        <v>TOTALENERGIES SE</v>
      </c>
      <c r="B116" s="59"/>
      <c r="C116" s="43">
        <f>VLOOKUP(A116,'Consol data'!A115:J271,9,TRUE)*10^6</f>
        <v>173138722900</v>
      </c>
      <c r="D116" s="45">
        <f>VLOOKUP(A116,'Consol data'!A115:J271,10,FALSE)</f>
        <v>58.65</v>
      </c>
      <c r="E116" s="48">
        <f>VLOOKUP(A116,'Consol data'!A116:F271,5,TRUE)*10^3</f>
        <v>39360000</v>
      </c>
      <c r="F116" s="48">
        <f>VLOOKUP(A116,'Consol data'!A116:F271,4,TRUE)*10^3</f>
        <v>488360000</v>
      </c>
      <c r="G116" s="49">
        <f t="shared" si="6"/>
        <v>0</v>
      </c>
      <c r="H116" s="54">
        <f t="shared" si="4"/>
        <v>0</v>
      </c>
      <c r="I116" s="55">
        <f t="shared" si="5"/>
        <v>0</v>
      </c>
    </row>
    <row r="117" spans="1:9" x14ac:dyDescent="0.25">
      <c r="A117" s="53" t="str">
        <f>UPPER('IMCO Sheet'!E119)</f>
        <v>TOURMALINE OIL CORP</v>
      </c>
      <c r="B117" s="59"/>
      <c r="C117" s="43">
        <f>VLOOKUP(A117,'Consol data'!A116:J272,9,TRUE)*10^6</f>
        <v>17554291765.654602</v>
      </c>
      <c r="D117" s="45">
        <f>VLOOKUP(A117,'Consol data'!A116:J272,10,FALSE)</f>
        <v>50.458555839999995</v>
      </c>
      <c r="E117" s="48">
        <f>VLOOKUP(A117,'Consol data'!A117:F272,5,TRUE)*10^3</f>
        <v>3012770</v>
      </c>
      <c r="F117" s="48">
        <f>VLOOKUP(A117,'Consol data'!A117:F272,4,TRUE)*10^3</f>
        <v>3012770</v>
      </c>
      <c r="G117" s="49">
        <f t="shared" si="6"/>
        <v>0</v>
      </c>
      <c r="H117" s="54">
        <f t="shared" si="4"/>
        <v>0</v>
      </c>
      <c r="I117" s="55">
        <f t="shared" si="5"/>
        <v>0</v>
      </c>
    </row>
    <row r="118" spans="1:9" x14ac:dyDescent="0.25">
      <c r="A118" s="53" t="str">
        <f>UPPER('IMCO Sheet'!E120)</f>
        <v>TRANSALTA CORP</v>
      </c>
      <c r="B118" s="59"/>
      <c r="C118" s="43">
        <f>VLOOKUP(A118,'Consol data'!A117:J273,9,TRUE)*10^6</f>
        <v>5629179237.2200003</v>
      </c>
      <c r="D118" s="45">
        <f>VLOOKUP(A118,'Consol data'!A117:J273,10,FALSE)</f>
        <v>8.94398582</v>
      </c>
      <c r="E118" s="48">
        <f>VLOOKUP(A118,'Consol data'!A118:F273,5,TRUE)*10^3</f>
        <v>10247622</v>
      </c>
      <c r="F118" s="48">
        <f>VLOOKUP(A118,'Consol data'!A118:F273,4,TRUE)*10^3</f>
        <v>13871591.999999998</v>
      </c>
      <c r="G118" s="49">
        <f t="shared" si="6"/>
        <v>0</v>
      </c>
      <c r="H118" s="54">
        <f t="shared" si="4"/>
        <v>0</v>
      </c>
      <c r="I118" s="55">
        <f t="shared" si="5"/>
        <v>0</v>
      </c>
    </row>
    <row r="119" spans="1:9" x14ac:dyDescent="0.25">
      <c r="A119" s="53" t="str">
        <f>UPPER('IMCO Sheet'!E121)</f>
        <v>TUNDRA OIL &amp; GAS LTD</v>
      </c>
      <c r="B119" s="59"/>
      <c r="C119" s="43">
        <f>VLOOKUP(A119,'Consol data'!A118:J274,9,TRUE)*10^6</f>
        <v>0</v>
      </c>
      <c r="D119" s="45">
        <f>VLOOKUP(A119,'Consol data'!A118:J274,10,FALSE)</f>
        <v>0</v>
      </c>
      <c r="E119" s="48">
        <f>VLOOKUP(A119,'Consol data'!A119:F274,5,TRUE)*10^3</f>
        <v>0</v>
      </c>
      <c r="F119" s="48">
        <f>VLOOKUP(A119,'Consol data'!A119:F274,4,TRUE)*10^3</f>
        <v>0</v>
      </c>
      <c r="G119" s="49"/>
      <c r="H119" s="54">
        <f t="shared" si="4"/>
        <v>0</v>
      </c>
      <c r="I119" s="55">
        <f t="shared" si="5"/>
        <v>0</v>
      </c>
    </row>
    <row r="120" spans="1:9" x14ac:dyDescent="0.25">
      <c r="A120" s="53" t="str">
        <f>UPPER('IMCO Sheet'!E122)</f>
        <v>VALERO ENERGY CORP</v>
      </c>
      <c r="B120" s="59" t="str">
        <f>'IMCO Sheet'!F122</f>
        <v>42,981</v>
      </c>
      <c r="C120" s="43">
        <f>VLOOKUP(A120,'Consol data'!A119:J275,9,TRUE)*10^6</f>
        <v>56975238600</v>
      </c>
      <c r="D120" s="45">
        <f>VLOOKUP(A120,'Consol data'!A119:J275,10,FALSE)</f>
        <v>126.86</v>
      </c>
      <c r="E120" s="48">
        <f>VLOOKUP(A120,'Consol data'!A120:F275,5,TRUE)*10^3</f>
        <v>32328000</v>
      </c>
      <c r="F120" s="48">
        <f>VLOOKUP(A120,'Consol data'!A120:F275,4,TRUE)*10^3</f>
        <v>32328000</v>
      </c>
      <c r="G120" s="49">
        <f t="shared" si="6"/>
        <v>9.5700690229316568E-5</v>
      </c>
      <c r="H120" s="54">
        <f t="shared" si="4"/>
        <v>3093.811913733346</v>
      </c>
      <c r="I120" s="55">
        <f t="shared" si="5"/>
        <v>3093.811913733346</v>
      </c>
    </row>
    <row r="121" spans="1:9" x14ac:dyDescent="0.25">
      <c r="A121" s="53" t="str">
        <f>UPPER('IMCO Sheet'!E123)</f>
        <v>VENTURE GLOBAL LNG INC</v>
      </c>
      <c r="B121" s="59"/>
      <c r="C121" s="43">
        <f>VLOOKUP(A121,'Consol data'!A120:J276,9,TRUE)*10^6</f>
        <v>0</v>
      </c>
      <c r="D121" s="45">
        <f>VLOOKUP(A121,'Consol data'!A120:J276,10,FALSE)</f>
        <v>0</v>
      </c>
      <c r="E121" s="48">
        <f>VLOOKUP(A121,'Consol data'!A121:F276,5,TRUE)*10^3</f>
        <v>0</v>
      </c>
      <c r="F121" s="48">
        <f>VLOOKUP(A121,'Consol data'!A121:F276,4,TRUE)*10^3</f>
        <v>0</v>
      </c>
      <c r="G121" s="49"/>
      <c r="H121" s="54">
        <f t="shared" si="4"/>
        <v>0</v>
      </c>
      <c r="I121" s="55">
        <f t="shared" si="5"/>
        <v>0</v>
      </c>
    </row>
    <row r="122" spans="1:9" x14ac:dyDescent="0.25">
      <c r="A122" s="53" t="str">
        <f>UPPER('IMCO Sheet'!E124)</f>
        <v>VERMILION ENERGY INC</v>
      </c>
      <c r="B122" s="59"/>
      <c r="C122" s="43">
        <f>VLOOKUP(A122,'Consol data'!A121:J277,9,TRUE)*10^6</f>
        <v>3716128765.7384</v>
      </c>
      <c r="D122" s="45">
        <f>VLOOKUP(A122,'Consol data'!A121:J277,10,FALSE)</f>
        <v>17.70333114</v>
      </c>
      <c r="E122" s="48">
        <f>VLOOKUP(A122,'Consol data'!A122:F277,5,TRUE)*10^3</f>
        <v>824207.00000000035</v>
      </c>
      <c r="F122" s="48">
        <f>VLOOKUP(A122,'Consol data'!A122:F277,4,TRUE)*10^3</f>
        <v>12506707</v>
      </c>
      <c r="G122" s="49">
        <f t="shared" si="6"/>
        <v>0</v>
      </c>
      <c r="H122" s="54">
        <f t="shared" si="4"/>
        <v>0</v>
      </c>
      <c r="I122" s="55">
        <f t="shared" si="5"/>
        <v>0</v>
      </c>
    </row>
    <row r="123" spans="1:9" x14ac:dyDescent="0.25">
      <c r="A123" s="53" t="str">
        <f>UPPER('IMCO Sheet'!E125)</f>
        <v>VISTA ENERGY S.A.B. DE C.V.</v>
      </c>
      <c r="B123" s="59"/>
      <c r="C123" s="43">
        <f>VLOOKUP(A123,'Consol data'!A122:J278,9,TRUE)*10^6</f>
        <v>89076178.339600012</v>
      </c>
      <c r="D123" s="45">
        <f>VLOOKUP(A123,'Consol data'!A122:J278,10,FALSE)</f>
        <v>15.861588000000001</v>
      </c>
      <c r="E123" s="48">
        <f>VLOOKUP(A123,'Consol data'!A123:F278,5,TRUE)*10^3</f>
        <v>0</v>
      </c>
      <c r="F123" s="48">
        <f>VLOOKUP(A123,'Consol data'!A123:F278,4,TRUE)*10^3</f>
        <v>0</v>
      </c>
      <c r="G123" s="49">
        <f t="shared" si="6"/>
        <v>0</v>
      </c>
      <c r="H123" s="54">
        <f t="shared" si="4"/>
        <v>0</v>
      </c>
      <c r="I123" s="55">
        <f t="shared" si="5"/>
        <v>0</v>
      </c>
    </row>
    <row r="124" spans="1:9" x14ac:dyDescent="0.25">
      <c r="A124" s="53" t="str">
        <f>UPPER('IMCO Sheet'!E126)</f>
        <v>VISTRA CORP</v>
      </c>
      <c r="B124" s="59"/>
      <c r="C124" s="43">
        <f>VLOOKUP(A124,'Consol data'!A123:J279,9,TRUE)*10^6</f>
        <v>23207313000</v>
      </c>
      <c r="D124" s="45">
        <f>VLOOKUP(A124,'Consol data'!A123:J279,10,FALSE)</f>
        <v>23.2</v>
      </c>
      <c r="E124" s="48">
        <f>VLOOKUP(A124,'Consol data'!A124:F279,5,TRUE)*10^3</f>
        <v>95005240</v>
      </c>
      <c r="F124" s="48">
        <f>VLOOKUP(A124,'Consol data'!A124:F279,4,TRUE)*10^3</f>
        <v>97366670</v>
      </c>
      <c r="G124" s="49">
        <f t="shared" si="6"/>
        <v>0</v>
      </c>
      <c r="H124" s="54">
        <f t="shared" si="4"/>
        <v>0</v>
      </c>
      <c r="I124" s="55">
        <f t="shared" si="5"/>
        <v>0</v>
      </c>
    </row>
    <row r="125" spans="1:9" x14ac:dyDescent="0.25">
      <c r="A125" s="53" t="str">
        <f>UPPER('IMCO Sheet'!E127)</f>
        <v>VITOL HOLDING BV</v>
      </c>
      <c r="B125" s="59"/>
      <c r="C125" s="43">
        <f>VLOOKUP(A125,'Consol data'!A124:J280,9,TRUE)*10^6</f>
        <v>0</v>
      </c>
      <c r="D125" s="45">
        <f>VLOOKUP(A125,'Consol data'!A124:J280,10,FALSE)</f>
        <v>0</v>
      </c>
      <c r="E125" s="48">
        <f>VLOOKUP(A125,'Consol data'!A125:F280,5,TRUE)*10^3</f>
        <v>0</v>
      </c>
      <c r="F125" s="48">
        <f>VLOOKUP(A125,'Consol data'!A125:F280,4,TRUE)*10^3</f>
        <v>0</v>
      </c>
      <c r="G125" s="49"/>
      <c r="H125" s="54">
        <f t="shared" si="4"/>
        <v>0</v>
      </c>
      <c r="I125" s="55">
        <f t="shared" si="5"/>
        <v>0</v>
      </c>
    </row>
    <row r="126" spans="1:9" x14ac:dyDescent="0.25">
      <c r="A126" s="53" t="str">
        <f>UPPER('IMCO Sheet'!E128)</f>
        <v>WEC ENERGY GROUP INC</v>
      </c>
      <c r="B126" s="59"/>
      <c r="C126" s="43">
        <f>VLOOKUP(A126,'Consol data'!A125:J281,9,TRUE)*10^6</f>
        <v>47109841600</v>
      </c>
      <c r="D126" s="45">
        <f>VLOOKUP(A126,'Consol data'!A125:J281,10,FALSE)</f>
        <v>93.76</v>
      </c>
      <c r="E126" s="48">
        <f>VLOOKUP(A126,'Consol data'!A126:F281,5,TRUE)*10^3</f>
        <v>19102000</v>
      </c>
      <c r="F126" s="48">
        <f>VLOOKUP(A126,'Consol data'!A126:F281,4,TRUE)*10^3</f>
        <v>19102000</v>
      </c>
      <c r="G126" s="49">
        <f t="shared" si="6"/>
        <v>0</v>
      </c>
      <c r="H126" s="54">
        <f t="shared" si="4"/>
        <v>0</v>
      </c>
      <c r="I126" s="55">
        <f t="shared" si="5"/>
        <v>0</v>
      </c>
    </row>
    <row r="127" spans="1:9" x14ac:dyDescent="0.25">
      <c r="A127" s="53" t="str">
        <f>UPPER('IMCO Sheet'!E129)</f>
        <v>WHITECAP RESOURCES INC</v>
      </c>
      <c r="B127" s="59"/>
      <c r="C127" s="43">
        <f>VLOOKUP(A127,'Consol data'!A126:J282,9,TRUE)*10^6</f>
        <v>6212073047.3560009</v>
      </c>
      <c r="D127" s="45">
        <f>VLOOKUP(A127,'Consol data'!A126:J282,10,FALSE)</f>
        <v>7.9321558800000007</v>
      </c>
      <c r="E127" s="48">
        <f>VLOOKUP(A127,'Consol data'!A127:F282,5,TRUE)*10^3</f>
        <v>2057232</v>
      </c>
      <c r="F127" s="48">
        <f>VLOOKUP(A127,'Consol data'!A127:F282,4,TRUE)*10^3</f>
        <v>2057232</v>
      </c>
      <c r="G127" s="49">
        <f t="shared" si="6"/>
        <v>0</v>
      </c>
      <c r="H127" s="54">
        <f t="shared" si="4"/>
        <v>0</v>
      </c>
      <c r="I127" s="55">
        <f t="shared" si="5"/>
        <v>0</v>
      </c>
    </row>
    <row r="128" spans="1:9" x14ac:dyDescent="0.25">
      <c r="A128" s="53" t="str">
        <f>UPPER('IMCO Sheet'!E130)</f>
        <v>WILLIAMS COS INC</v>
      </c>
      <c r="B128" s="59"/>
      <c r="C128" s="43">
        <f>VLOOKUP(A128,'Consol data'!A127:J283,9,TRUE)*10^6</f>
        <v>65242200000</v>
      </c>
      <c r="D128" s="45">
        <f>VLOOKUP(A128,'Consol data'!A127:J283,10,FALSE)</f>
        <v>32.9</v>
      </c>
      <c r="E128" s="48">
        <f>VLOOKUP(A128,'Consol data'!A128:F283,5,TRUE)*10^3</f>
        <v>13871330.000000002</v>
      </c>
      <c r="F128" s="48">
        <f>VLOOKUP(A128,'Consol data'!A128:F283,4,TRUE)*10^3</f>
        <v>35989330</v>
      </c>
      <c r="G128" s="49">
        <f t="shared" si="6"/>
        <v>0</v>
      </c>
      <c r="H128" s="54">
        <f t="shared" si="4"/>
        <v>0</v>
      </c>
      <c r="I128" s="55">
        <f t="shared" si="5"/>
        <v>0</v>
      </c>
    </row>
    <row r="129" spans="1:9" x14ac:dyDescent="0.25">
      <c r="A129" s="53" t="str">
        <f>UPPER('IMCO Sheet'!E131)</f>
        <v>WOODSIDE ENERGY GROUP LTD</v>
      </c>
      <c r="B129" s="59"/>
      <c r="C129" s="43">
        <f>VLOOKUP(A129,'Consol data'!A128:J284,9,TRUE)*10^6</f>
        <v>32190679522.112999</v>
      </c>
      <c r="D129" s="45">
        <f>VLOOKUP(A129,'Consol data'!A128:J284,10,FALSE)</f>
        <v>24.145626399999998</v>
      </c>
      <c r="E129" s="48">
        <f>VLOOKUP(A129,'Consol data'!A129:F284,5,TRUE)*10^3</f>
        <v>9573199.9999999963</v>
      </c>
      <c r="F129" s="48">
        <f>VLOOKUP(A129,'Consol data'!A129:F284,4,TRUE)*10^3</f>
        <v>93398200</v>
      </c>
      <c r="G129" s="49">
        <f t="shared" si="6"/>
        <v>0</v>
      </c>
      <c r="H129" s="54">
        <f t="shared" si="4"/>
        <v>0</v>
      </c>
      <c r="I129" s="55">
        <f t="shared" si="5"/>
        <v>0</v>
      </c>
    </row>
    <row r="130" spans="1:9" x14ac:dyDescent="0.25">
      <c r="A130" s="53" t="str">
        <f>UPPER('IMCO Sheet'!E132)</f>
        <v>XCEL ENERGY INC</v>
      </c>
      <c r="B130" s="59" t="str">
        <f>'IMCO Sheet'!F132</f>
        <v>6,936</v>
      </c>
      <c r="C130" s="43">
        <f>VLOOKUP(A130,'Consol data'!A129:J285,9,TRUE)*10^6</f>
        <v>64451914800</v>
      </c>
      <c r="D130" s="45">
        <f>VLOOKUP(A130,'Consol data'!A129:J285,10,FALSE)</f>
        <v>70.11</v>
      </c>
      <c r="E130" s="48">
        <f>VLOOKUP(A130,'Consol data'!A130:F285,5,TRUE)*10^3</f>
        <v>38700000</v>
      </c>
      <c r="F130" s="48">
        <f>VLOOKUP(A130,'Consol data'!A130:F285,4,TRUE)*10^3</f>
        <v>62960000</v>
      </c>
      <c r="G130" s="49">
        <f t="shared" ref="G130" si="7">(B130*D130)/C130</f>
        <v>7.5448954698860244E-6</v>
      </c>
      <c r="H130" s="54">
        <f t="shared" ref="H130" si="8">G130*E130</f>
        <v>291.98745468458912</v>
      </c>
      <c r="I130" s="55">
        <f t="shared" ref="I130" si="9">G130*F130</f>
        <v>475.02661878402409</v>
      </c>
    </row>
    <row r="131" spans="1:9" x14ac:dyDescent="0.25">
      <c r="E131" s="47">
        <f>SUM(E2:E129)</f>
        <v>1869419392</v>
      </c>
      <c r="F131" s="47">
        <f>SUM(F2:F129)</f>
        <v>9928386275</v>
      </c>
      <c r="G131" s="47"/>
      <c r="H131" s="52">
        <f>SUM(H2:H130)</f>
        <v>9401.7695917867641</v>
      </c>
      <c r="I131" s="52">
        <f>SUM(I2:I130)</f>
        <v>77648.867495422252</v>
      </c>
    </row>
    <row r="133" spans="1:9" x14ac:dyDescent="0.25">
      <c r="H133" s="46"/>
      <c r="I133" s="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r n Q j W X 3 d 9 2 K k A A A A 9 g A A A B I A H A B D b 2 5 m a W c v U G F j a 2 F n Z S 5 4 b W w g o h g A K K A U A A A A A A A A A A A A A A A A A A A A A A A A A A A A h Y 9 N C s I w G E S v U r J v / o o g J U 2 R b i 0 I g r g N a a z B 9 q s 0 q e n d X H g k r 2 B F q + 5 c z p u 3 m L l f b y I f 2 y a 6 m N 7 Z D j L E M E W R A d 1 V F u o M D f 4 Q L 1 E u x U b p k 6 p N N M n g 0 t F V G T p 6 f 0 4 J C S H g k O C u r w m n l J F 9 u d 7 q o 2 k V + s j 2 v x x b c F 6 B N k i K 3 W u M 5 J g l D C 8 o x 1 S Q G Y r S w l f g 0 9 5 n + w N F M T R + 6 I 0 0 E B c r Q e Y o y P u D f A B Q S w M E F A A C A A g A r n Q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0 I 1 n t e I f 2 8 g M A A A 9 U A A A T A B w A R m 9 y b X V s Y X M v U 2 V j d G l v b j E u b S C i G A A o o B Q A A A A A A A A A A A A A A A A A A A A A A A A A A A D t X G 1 P 4 k A Q / k 7 C f 2 j q F 7 h D 2 t 3 t q x c v U U 9 z l 9 y H O y W 5 S w y 5 V F j A p H R N u w o X w 3 + / b Y t C K f W s p R V 0 S J R 2 W i a z u 8 8 z z 6 D d C W i P X z N P u o j f 0 a d 6 r V 4 L R o 5 P + 9 K e 3 H G u X C p p s n Q o u Z T X a 5 J 4 X b B b v 0 e F 5 R e 9 a h / 7 b B J Q / 4 R 5 n H o 8 a M g j z m + C A 0 W Z T C b t g P b a Q 3 a n H P m 9 0 f U d D R T a H z q + 0 n e 4 o 9 j E 1 A 1 T U V U V E c t E B G E i D k 3 N V K a B e 8 b 8 M S J n f 3 6 r W L n 2 B o y H Y b S n Y 1 d u t u I g 9 u T T K f e d H h d h x k G e + W w s f e X i H h F a + N 6 O 7 I 0 4 3 J Z 0 f y + f M P d 2 7 C G 5 J c m d o + P v p w c e H + 2 L 0 N x + g z S l z 9 I H 8 d M 5 D 3 9 9 O f A Y b 1 z 2 m B v c O F 6 3 G Z + G Y 5 2 f P n 4 Q x S e u E / C 5 x W q 2 p B L d I 1 S y f 9 K U Z 2 K 6 5 r O F S 5 8 t 6 W M e D z j l w S x 9 v o t G i N T S l 6 x w i D i x 6 m Q H V j 3 y 8 P D h Q 1 n G s t z N 9 k B S H o x d w E 0 + F + l B 2 r u A v K K D F F O 9 D F 4 N w P t W w J v P g 1 a 5 F m 8 L / I v O k 1 i s Z Q b p 7 4 J B R S d N B w 4 + j 4 P 5 P O i V V 3 h v i M V F p 9 p O 5 A E D 8 s C z 8 s B q D O T J G N K z r k E m q S q T 5 P N g V F 5 4 Q S 5 6 M W D S i 2 U l s p k J 2 Q y y G W S z I n A x K y + C I R 9 u N B 8 W X W 4 z k V E t y K i Q U S G j b j q j 5 v N g V Q 4 X y M l b l p O L A s Z I Z H U b s n p F W b 0 o d g j o A u h C H l 3 I 5 8 G u H H C g L G 9 O W Y p C T k 9 o E 1 J B n H Z G n I r C D 4 O 8 g b x V K 2 / 5 P I j l r x q z o J C g k A W Z s w a 1 W l J k y 3 9 E F k R 2 e 0 Q 2 3 y j S C C 7 7 g W S Q a Z D p z c t 0 P t S j N b g E p Q e l 3 0 G l z + k i j c z k B h G 0 C z t E o F i A Y g G K B S g W o F i A Y g G K h W q L h Z w u 0 s h M b k 1 E 7 2 N v I t Q b U G 9 A v Q H 1 B t Q b U G 9 A v V F x v Z H T x R p k i p J F 1 C y X 5 2 x y Q V 3 a 4 8 w / f K p m k b u L x i Y n I 8 c b h m 1 N / t 7 Q s J d J 1 M a k 3 f E d L x g w f x x X Q e H F o P F U F 5 R W o u E J F / d L n E 7 5 S m u P d X a S Y d c y 7 H q G 3 c i w m x l 2 K 8 N u Z 9 i j Z 0 H W X s g a M c o a M k q O e b Z Y j X M 6 Z n d i e u P 7 g s W C x B f m 5 s b K s r U S e 4 4 W w 1 t + w n J p E I n / u y 3 / W W 2 5 5 H 1 Y h F m z X r v 2 s u J b 1 7 8 H Z / f v + e E M a S M 8 y N / B B 6 k 6 I R h F L X x U A 9 s 2 C V v 4 Y E s j q y 1 8 B t H x 4 J s 3 Y J 1 F J 5 + H O f 4 i n G E R T h z X P Z 5 d h p b u S / g Q u Q L g b w P w l + C b Q O / j 4 a a Y 8 Q I 6 S O F X y l I o o R P d 0 v S I E v F h S A n x w q u U w C r G P 7 X 9 8 B R o A b T Y E l q Q k m i B L W I i K 6 I F U j V D t w U t s G r Z 6 n + a v Q E X g A u v x Q W t J C 5 Y C O l G z A W L 2 J a F Q 4 k g p g 5 c A C 6 8 P h f + A V B L A Q I t A B Q A A g A I A K 5 0 I 1 l 9 3 f d i p A A A A P Y A A A A S A A A A A A A A A A A A A A A A A A A A A A B D b 2 5 m a W c v U G F j a 2 F n Z S 5 4 b W x Q S w E C L Q A U A A I A C A C u d C N Z D 8 r p q 6 Q A A A D p A A A A E w A A A A A A A A A A A A A A A A D w A A A A W 0 N v b n R l b n R f V H l w Z X N d L n h t b F B L A Q I t A B Q A A g A I A K 5 0 I 1 n t e I f 2 8 g M A A A 9 U A A A T A A A A A A A A A A A A A A A A A O E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z A A A A A A A A l T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N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1 Z j I 2 M z h j L W Q 1 M T M t N D k z M S 1 h O D g 5 L T d i Z W E 0 N j V k Y m U 0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i I g L z 4 8 R W 5 0 c n k g V H l w Z T 0 i R m l s b F R h c m d l d C I g V m F s d W U 9 I n N U Y W J s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z M V Q x O D o x N j o y M C 4 1 M T A 0 O D c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Q v Q X V 0 b 1 J l b W 9 2 Z W R D b 2 x 1 b W 5 z M S 5 7 Q 2 9 s d W 1 u M S w w f S Z x d W 9 0 O y w m c X V v d D t T Z W N 0 a W 9 u M S 9 U Y W J s Z S A 0 L 0 F 1 d G 9 S Z W 1 v d m V k Q 2 9 s d W 1 u c z E u e 0 N v b H V t b j I s M X 0 m c X V v d D s s J n F 1 b 3 Q 7 U 2 V j d G l v b j E v V G F i b G U g N C 9 B d X R v U m V t b 3 Z l Z E N v b H V t b n M x L n t D b 2 x 1 b W 4 z L D J 9 J n F 1 b 3 Q 7 L C Z x d W 9 0 O 1 N l Y 3 R p b 2 4 x L 1 R h Y m x l I D Q v Q X V 0 b 1 J l b W 9 2 Z W R D b 2 x 1 b W 5 z M S 5 7 Q 2 9 s d W 1 u N S w z f S Z x d W 9 0 O y w m c X V v d D t T Z W N 0 a W 9 u M S 9 U Y W J s Z S A 0 L 0 F 1 d G 9 S Z W 1 v d m V k Q 2 9 s d W 1 u c z E u e 0 N v b H V t b j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N C 9 B d X R v U m V t b 3 Z l Z E N v b H V t b n M x L n t D b 2 x 1 b W 4 x L D B 9 J n F 1 b 3 Q 7 L C Z x d W 9 0 O 1 N l Y 3 R p b 2 4 x L 1 R h Y m x l I D Q v Q X V 0 b 1 J l b W 9 2 Z W R D b 2 x 1 b W 5 z M S 5 7 Q 2 9 s d W 1 u M i w x f S Z x d W 9 0 O y w m c X V v d D t T Z W N 0 a W 9 u M S 9 U Y W J s Z S A 0 L 0 F 1 d G 9 S Z W 1 v d m V k Q 2 9 s d W 1 u c z E u e 0 N v b H V t b j M s M n 0 m c X V v d D s s J n F 1 b 3 Q 7 U 2 V j d G l v b j E v V G F i b G U g N C 9 B d X R v U m V t b 3 Z l Z E N v b H V t b n M x L n t D b 2 x 1 b W 4 1 L D N 9 J n F 1 b 3 Q 7 L C Z x d W 9 0 O 1 N l Y 3 R p b 2 4 x L 1 R h Y m x l I D Q v Q X V 0 b 1 J l b W 9 2 Z W R D b 2 x 1 b W 5 z M S 5 7 Q 2 9 s d W 1 u N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y Z j A w Z D c t M m J i Z S 0 0 N D I 1 L T k y Y W I t O T B i N W M 0 N z l k Z j g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P T U V S U y B E Y X R h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1 R h Y m x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z V D E 2 O j E z O j U 1 L j A z N j M 4 N z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U s M X 0 m c X V v d D s s J n F 1 b 3 Q 7 U 2 V j d G l v b j E v V G F i b G U g M i 9 B d X R v U m V t b 3 Z l Z E N v b H V t b n M x L n t D b 2 x 1 b W 4 2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U s M X 0 m c X V v d D s s J n F 1 b 3 Q 7 U 2 V j d G l v b j E v V G F i b G U g M i 9 B d X R v U m V t b 3 Z l Z E N v b H V t b n M x L n t D b 2 x 1 b W 4 2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4 M m M w M j c t Y W F l O C 0 0 M 2 V l L W I w O T g t Z T k 4 Y m E 1 N W Y w N D c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I T 0 9 Q U C B E Y X R h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1 R h Y m x l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1 Q x N z o 1 M T o w N y 4 3 M z Y 2 N D k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I C g y K S 9 B d X R v U m V t b 3 Z l Z E N v b H V t b n M x L n t D b 2 x 1 b W 4 x L D B 9 J n F 1 b 3 Q 7 L C Z x d W 9 0 O 1 N l Y 3 R p b 2 4 x L 1 R h Y m x l I D I g K D I p L 0 F 1 d G 9 S Z W 1 v d m V k Q 2 9 s d W 1 u c z E u e 0 N v b H V t b j U s M X 0 m c X V v d D s s J n F 1 b 3 Q 7 U 2 V j d G l v b j E v V G F i b G U g M i A o M i k v Q X V 0 b 1 J l b W 9 2 Z W R D b 2 x 1 b W 5 z M S 5 7 Q 2 9 s d W 1 u N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y I C g y K S 9 B d X R v U m V t b 3 Z l Z E N v b H V t b n M x L n t D b 2 x 1 b W 4 x L D B 9 J n F 1 b 3 Q 7 L C Z x d W 9 0 O 1 N l Y 3 R p b 2 4 x L 1 R h Y m x l I D I g K D I p L 0 F 1 d G 9 S Z W 1 v d m V k Q 2 9 s d W 1 u c z E u e 0 N v b H V t b j U s M X 0 m c X V v d D s s J n F 1 b 3 Q 7 U 2 V j d G l v b j E v V G F i b G U g M i A o M i k v Q X V 0 b 1 J l b W 9 2 Z W R D b 2 x 1 b W 5 z M S 5 7 Q 2 9 s d W 1 u N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Z D Q 2 M j I 3 L W F j Z W M t N G I 4 Y i 0 5 M G V l L W Z i Z D E x M 2 E z M W F m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1 B Q S U I g R G F 0 Y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F R h c m d l d C I g V m F s d W U 9 I n N U Y W J s Z V 8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N U M T g 6 M j M 6 N T k u O T Y 0 O D I 3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y k v Q X V 0 b 1 J l b W 9 2 Z W R D b 2 x 1 b W 5 z M S 5 7 Q 2 9 s d W 1 u M S w w f S Z x d W 9 0 O y w m c X V v d D t T Z W N 0 a W 9 u M S 9 U Y W J s Z S A y I C g z K S 9 B d X R v U m V t b 3 Z l Z E N v b H V t b n M x L n t D b 2 x 1 b W 4 1 L D F 9 J n F 1 b 3 Q 7 L C Z x d W 9 0 O 1 N l Y 3 R p b 2 4 x L 1 R h Y m x l I D I g K D M p L 0 F 1 d G 9 S Z W 1 v d m V k Q 2 9 s d W 1 u c z E u e 0 N v b H V t b j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i A o M y k v Q X V 0 b 1 J l b W 9 2 Z W R D b 2 x 1 b W 5 z M S 5 7 Q 2 9 s d W 1 u M S w w f S Z x d W 9 0 O y w m c X V v d D t T Z W N 0 a W 9 u M S 9 U Y W J s Z S A y I C g z K S 9 B d X R v U m V t b 3 Z l Z E N v b H V t b n M x L n t D b 2 x 1 b W 4 1 L D F 9 J n F 1 b 3 Q 7 L C Z x d W 9 0 O 1 N l Y 3 R p b 2 4 x L 1 R h Y m x l I D I g K D M p L 0 F 1 d G 9 S Z W 1 v d m V k Q 2 9 s d W 1 u c z E u e 0 N v b H V t b j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T I z Z T M y Z C 0 3 Y W I 1 L T R m M D U t O D U 2 N S 0 x O T I z N W Z j O W Z k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N Q 0 8 g U 2 h l Z X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V G F i b G V f M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N U M T g 6 M z c 6 M j g u N T k y M T M 2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N C k v Q X V 0 b 1 J l b W 9 2 Z W R D b 2 x 1 b W 5 z M S 5 7 Q 2 9 s d W 1 u M S w w f S Z x d W 9 0 O y w m c X V v d D t T Z W N 0 a W 9 u M S 9 U Y W J s Z S A y I C g 0 K S 9 B d X R v U m V t b 3 Z l Z E N v b H V t b n M x L n t D b 2 x 1 b W 4 1 L D F 9 J n F 1 b 3 Q 7 L C Z x d W 9 0 O 1 N l Y 3 R p b 2 4 x L 1 R h Y m x l I D I g K D Q p L 0 F 1 d G 9 S Z W 1 v d m V k Q 2 9 s d W 1 u c z E u e 0 N v b H V t b j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i A o N C k v Q X V 0 b 1 J l b W 9 2 Z W R D b 2 x 1 b W 5 z M S 5 7 Q 2 9 s d W 1 u M S w w f S Z x d W 9 0 O y w m c X V v d D t T Z W N 0 a W 9 u M S 9 U Y W J s Z S A y I C g 0 K S 9 B d X R v U m V t b 3 Z l Z E N v b H V t b n M x L n t D b 2 x 1 b W 4 1 L D F 9 J n F 1 b 3 Q 7 L C Z x d W 9 0 O 1 N l Y 3 R p b 2 4 x L 1 R h Y m x l I D I g K D Q p L 0 F 1 d G 9 S Z W 1 v d m V k Q 2 9 s d W 1 u c z E u e 0 N v b H V t b j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C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N C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L J 3 K B y X k y E g I D o B 6 o g f g A A A A A C A A A A A A A Q Z g A A A A E A A C A A A A A R 5 E 2 Z J e l H f l t x D e + 6 r D 8 6 8 0 h z j 9 9 V X + M 8 q 4 O P I B g q 1 A A A A A A O g A A A A A I A A C A A A A B t I z M v w 7 V L 9 J 6 T j 2 L d d t + N l g B o N N s z C B n s W w + 0 U v e v N 1 A A A A A I O q Q n Y B 8 z K l S V 4 + R V 9 p 0 U B N j m K r x T j W d 6 T R J 1 N c 2 w f f i B 3 e P a V 1 C o O + D U h J w x q 7 d V S X u Z N i H J / j W 9 G 4 j d n G Q + U r S J v K x h F A 9 H U 0 n 2 W i g t S k A A A A A i Q F d s + o z 8 F / G m 5 W D s x W J 0 4 u F 1 1 0 x A V r 5 G V t 7 O Y s T Y 3 m 4 r p g U K l x p S w n W 8 8 K I K o + r p K 3 m u l l 1 Z p n N T b N G q o 2 J F < / D a t a M a s h u p > 
</file>

<file path=customXml/itemProps1.xml><?xml version="1.0" encoding="utf-8"?>
<ds:datastoreItem xmlns:ds="http://schemas.openxmlformats.org/officeDocument/2006/customXml" ds:itemID="{5E08B08F-A31A-483E-A18A-D442A5DE29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Pivot Copy</vt:lpstr>
      <vt:lpstr>Consol data</vt:lpstr>
      <vt:lpstr>OTPP Data</vt:lpstr>
      <vt:lpstr>OTPP</vt:lpstr>
      <vt:lpstr>OPTrust Data</vt:lpstr>
      <vt:lpstr>OMERS Data</vt:lpstr>
      <vt:lpstr>OMERS</vt:lpstr>
      <vt:lpstr>IMCO Sheet</vt:lpstr>
      <vt:lpstr>IMCO</vt:lpstr>
      <vt:lpstr>HOOPP Data</vt:lpstr>
      <vt:lpstr>HOOPP</vt:lpstr>
      <vt:lpstr>CPPIB Data</vt:lpstr>
      <vt:lpstr>CPPIB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Agarwal</dc:creator>
  <cp:lastModifiedBy>Aditi Agarwal</cp:lastModifiedBy>
  <dcterms:created xsi:type="dcterms:W3CDTF">2015-06-05T18:17:20Z</dcterms:created>
  <dcterms:modified xsi:type="dcterms:W3CDTF">2024-09-23T23:28:32Z</dcterms:modified>
</cp:coreProperties>
</file>